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FLO\Desktop\1STMG SDGN\"/>
    </mc:Choice>
  </mc:AlternateContent>
  <xr:revisionPtr revIDLastSave="0" documentId="13_ncr:1_{A46E964C-BA8D-491E-BA68-990FED3845EB}" xr6:coauthVersionLast="47" xr6:coauthVersionMax="47" xr10:uidLastSave="{00000000-0000-0000-0000-000000000000}"/>
  <bookViews>
    <workbookView xWindow="-120" yWindow="-120" windowWidth="29040" windowHeight="15840" xr2:uid="{00000000-000D-0000-FFFF-FFFF00000000}"/>
  </bookViews>
  <sheets>
    <sheet name="bulletin" sheetId="6" r:id="rId1"/>
    <sheet name="taux" sheetId="7" r:id="rId2"/>
    <sheet name="taux 2018" sheetId="9" r:id="rId3"/>
    <sheet name="taux csg etc " sheetId="4" r:id="rId4"/>
    <sheet name="divers" sheetId="3" r:id="rId5"/>
    <sheet name="Feuil2" sheetId="5" r:id="rId6"/>
    <sheet name="tranches "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7" i="6" l="1"/>
  <c r="F77" i="6"/>
  <c r="C73" i="6"/>
  <c r="H68" i="6"/>
  <c r="H65" i="6"/>
  <c r="H62" i="6"/>
  <c r="I36" i="6"/>
  <c r="F27" i="6"/>
  <c r="F28" i="6" s="1"/>
  <c r="D21" i="4"/>
  <c r="D20" i="4"/>
  <c r="D16" i="4"/>
  <c r="D18" i="4"/>
  <c r="D17" i="4"/>
  <c r="F29" i="6" l="1"/>
  <c r="H29" i="6" s="1"/>
  <c r="I33" i="6"/>
  <c r="F32" i="6"/>
  <c r="H32" i="6" s="1"/>
  <c r="I28" i="6"/>
  <c r="H37" i="6" l="1"/>
  <c r="I37" i="6"/>
  <c r="I38" i="6" l="1"/>
  <c r="E54" i="6" s="1"/>
  <c r="K54" i="6" s="1"/>
  <c r="E59" i="6"/>
  <c r="K59" i="6" s="1"/>
  <c r="E61" i="6"/>
  <c r="E47" i="6" l="1"/>
  <c r="K47" i="6" s="1"/>
  <c r="E56" i="6"/>
  <c r="E42" i="6"/>
  <c r="K42" i="6" s="1"/>
  <c r="E50" i="6"/>
  <c r="H50" i="6" s="1"/>
  <c r="E44" i="6"/>
  <c r="E43" i="6"/>
  <c r="E45" i="6"/>
  <c r="E64" i="6"/>
  <c r="H64" i="6" s="1"/>
  <c r="H61" i="6"/>
  <c r="K56" i="6"/>
  <c r="H56" i="6"/>
  <c r="K52" i="6"/>
  <c r="H52" i="6"/>
  <c r="H45" i="6" l="1"/>
  <c r="K45" i="6"/>
  <c r="K44" i="6"/>
  <c r="H44" i="6"/>
  <c r="E49" i="6"/>
  <c r="E58" i="6"/>
  <c r="K58" i="6" s="1"/>
  <c r="H43" i="6"/>
  <c r="E51" i="6"/>
  <c r="K43" i="6"/>
  <c r="K50" i="6"/>
  <c r="H51" i="6" l="1"/>
  <c r="K51" i="6"/>
  <c r="H49" i="6"/>
  <c r="H66" i="6" s="1"/>
  <c r="H70" i="6" s="1"/>
  <c r="K70" i="6" s="1"/>
  <c r="K49" i="6"/>
  <c r="K66" i="6" s="1"/>
  <c r="D67" i="6" l="1"/>
  <c r="C71" i="6" s="1"/>
  <c r="G67" i="6"/>
</calcChain>
</file>

<file path=xl/sharedStrings.xml><?xml version="1.0" encoding="utf-8"?>
<sst xmlns="http://schemas.openxmlformats.org/spreadsheetml/2006/main" count="407" uniqueCount="326">
  <si>
    <t>BULLETI N  DE PAI E</t>
  </si>
  <si>
    <t>Entrée :</t>
  </si>
  <si>
    <t>N° s.s. :</t>
  </si>
  <si>
    <t>Sortie :</t>
  </si>
  <si>
    <t>Emploi :</t>
  </si>
  <si>
    <t>Qualif. :</t>
  </si>
  <si>
    <t>Niveau :</t>
  </si>
  <si>
    <t>Coeff. :</t>
  </si>
  <si>
    <t>Indice :</t>
  </si>
  <si>
    <t>Heures payées :</t>
  </si>
  <si>
    <t>RUBRIQUES</t>
  </si>
  <si>
    <t>QUANTITE</t>
  </si>
  <si>
    <t>TAUX</t>
  </si>
  <si>
    <t>A DEDUIRE</t>
  </si>
  <si>
    <t>A PAYER</t>
  </si>
  <si>
    <t>MONTANT</t>
  </si>
  <si>
    <t>0002 Salaire mensuel</t>
  </si>
  <si>
    <t>151,67</t>
  </si>
  <si>
    <t>1982 Heures suppl 25 % mens</t>
  </si>
  <si>
    <t>3060 Déduction départ</t>
  </si>
  <si>
    <t>3210 Absence congés payés</t>
  </si>
  <si>
    <t>3900 Déductions heures suppl 25 % Fillon</t>
  </si>
  <si>
    <t>4270 Indemnité congés payés</t>
  </si>
  <si>
    <t>4300 Indemnité compens. congés payés</t>
  </si>
  <si>
    <t>10,0000</t>
  </si>
  <si>
    <t>TOTAL BRUT</t>
  </si>
  <si>
    <t>DIVERS</t>
  </si>
  <si>
    <t>5900 Déduc. Patronale H.Supp. (=&lt;20Sal)</t>
  </si>
  <si>
    <t>SANTE</t>
  </si>
  <si>
    <t>Sécurité sociale - Maladie Maternité Invalidité Décès</t>
  </si>
  <si>
    <t>13,0000</t>
  </si>
  <si>
    <t>Complémentaire Incapacité Invalidité décès</t>
  </si>
  <si>
    <t>0,4900</t>
  </si>
  <si>
    <t>0,6000</t>
  </si>
  <si>
    <t>Complémentaire Santé</t>
  </si>
  <si>
    <t>0,5400</t>
  </si>
  <si>
    <t>ACCIDENTS DU TRAVAIL - MALADIES PROFESSIONNELLES</t>
  </si>
  <si>
    <t>Accidents du Travail - Maladies Professionnelles</t>
  </si>
  <si>
    <t>1,0000</t>
  </si>
  <si>
    <t>RETRAITE</t>
  </si>
  <si>
    <t>Sécurité Sociale plafonnée</t>
  </si>
  <si>
    <t>6,9000</t>
  </si>
  <si>
    <t>8,5500</t>
  </si>
  <si>
    <t>Sécurité sociale déplafonnée</t>
  </si>
  <si>
    <t>0,4000</t>
  </si>
  <si>
    <t>1,9000</t>
  </si>
  <si>
    <t>Complémentaire Tranche 1</t>
  </si>
  <si>
    <t>3,9000</t>
  </si>
  <si>
    <t>5,8500</t>
  </si>
  <si>
    <t>Complémentaire Tranche 2</t>
  </si>
  <si>
    <t>9,0000</t>
  </si>
  <si>
    <t>13,4500</t>
  </si>
  <si>
    <t>FAMILLE - SECURITE SOCIALE</t>
  </si>
  <si>
    <t>Famille - Sécurité Sociale</t>
  </si>
  <si>
    <t>5,2500</t>
  </si>
  <si>
    <t>ASSURANCE CHÔMAGE</t>
  </si>
  <si>
    <t>Chômage</t>
  </si>
  <si>
    <t>0,9500</t>
  </si>
  <si>
    <t>4,2000</t>
  </si>
  <si>
    <t>AUTRES CONTRIBUTIONS DUES PAR L'EMPLOYEUR</t>
  </si>
  <si>
    <t>Autres contributions dues par l'employeur</t>
  </si>
  <si>
    <t>0,1000</t>
  </si>
  <si>
    <t>0,3160</t>
  </si>
  <si>
    <t>CSG NON IMPOSABLES À L'IMPÔT SUR LE REVENU</t>
  </si>
  <si>
    <t>CSG non imposable à l'impôt sur le revenu</t>
  </si>
  <si>
    <t>6,8000</t>
  </si>
  <si>
    <t>CSG non imposable à l'impôt sur le revenu - régul</t>
  </si>
  <si>
    <t>CSG/CRDS IMPOSABLES À L'IMPÔT SUR LE REVENU</t>
  </si>
  <si>
    <t>CSG/CRDS imposable à l'impôt sur le revenu</t>
  </si>
  <si>
    <t>2,9000</t>
  </si>
  <si>
    <t>CSG/CRDS imposable à l'impôt sur le revenu - régul</t>
  </si>
  <si>
    <t>TOTAL DES COTISATIONS ET CONTRIBUTIONS</t>
  </si>
  <si>
    <t>NET IMPOSABLE</t>
  </si>
  <si>
    <t>8004 Indemnité transport public</t>
  </si>
  <si>
    <t>0,5000</t>
  </si>
  <si>
    <t>Net payé en euros</t>
  </si>
  <si>
    <t>Total versé par l'employeur</t>
  </si>
  <si>
    <t>Mode de Règlement :</t>
  </si>
  <si>
    <t>Chèque</t>
  </si>
  <si>
    <t>Payé Le :</t>
  </si>
  <si>
    <t>Conv. Coll.:</t>
  </si>
  <si>
    <t>Cumul imposable</t>
  </si>
  <si>
    <t>Allègement de cotisations</t>
  </si>
  <si>
    <t>Pour plus d'informations sur le bulletin clarifié: https://www.service-public.fr</t>
  </si>
  <si>
    <t>Congés</t>
  </si>
  <si>
    <t>16/17</t>
  </si>
  <si>
    <t>17/18</t>
  </si>
  <si>
    <t>acquis</t>
  </si>
  <si>
    <t>pris</t>
  </si>
  <si>
    <t>restants</t>
  </si>
  <si>
    <t>DANS VOTRE INTERET ET POUR VOUS AIDER A FAIRE VALOIR VOS DROITS, CONSERVER CE BULLETIN DE PAIE SANS LIMITATION DE DUREE</t>
  </si>
  <si>
    <t xml:space="preserve">SALAIRE DU  </t>
  </si>
  <si>
    <t xml:space="preserve">AU </t>
  </si>
  <si>
    <t xml:space="preserve">BULLETIN DE PAIE </t>
  </si>
  <si>
    <t>EMPLOYEUR:</t>
  </si>
  <si>
    <t>SALARIE:</t>
  </si>
  <si>
    <t>Nom:</t>
  </si>
  <si>
    <t>Nom et Prénom:</t>
  </si>
  <si>
    <t>Entrée</t>
  </si>
  <si>
    <t>Adresse:</t>
  </si>
  <si>
    <t xml:space="preserve">Sortie </t>
  </si>
  <si>
    <t>CP et Ville :</t>
  </si>
  <si>
    <t>Numéro SS:</t>
  </si>
  <si>
    <t xml:space="preserve">AUTRES </t>
  </si>
  <si>
    <t>Numéro APE:</t>
  </si>
  <si>
    <t>Convention collective:</t>
  </si>
  <si>
    <t>…</t>
  </si>
  <si>
    <t>Numéro SIRET:</t>
  </si>
  <si>
    <t>Emploi:</t>
  </si>
  <si>
    <t>URSSAF:</t>
  </si>
  <si>
    <t>Coefficient:</t>
  </si>
  <si>
    <t xml:space="preserve">TAUX HORAIRE </t>
  </si>
  <si>
    <t>Salaire de base</t>
  </si>
  <si>
    <t>Plafond SS :</t>
  </si>
  <si>
    <t>HS à 25%</t>
  </si>
  <si>
    <t>HS à 50%</t>
  </si>
  <si>
    <t>SALAIRE BRUT</t>
  </si>
  <si>
    <t xml:space="preserve">POUR CALCULER LA REDUCTION FILLON  SUIVEZ LE LIEN SUIVANT </t>
  </si>
  <si>
    <t xml:space="preserve">http://www.declaration.urssaf.fr/calcul/ </t>
  </si>
  <si>
    <t xml:space="preserve">N'OUBLIEZ PAS QUE L'URSSAF A MIS A DISPOSITION LE SERVICE TESE QUI PERMET D'AVOIR LE FICHES DE PAIE DIRECTEMENT SAISIE SUR L'URSSAF </t>
  </si>
  <si>
    <t xml:space="preserve">http://www.letese.urssaf.fr/tesewebinfo/cms/index.html </t>
  </si>
  <si>
    <t xml:space="preserve">Matricule : </t>
  </si>
  <si>
    <t>SALARIE</t>
  </si>
  <si>
    <t>CHARGES       PATRONALES</t>
  </si>
  <si>
    <t>CHARGES       SALARIALES</t>
  </si>
  <si>
    <t xml:space="preserve">3210.1 Congés payés </t>
  </si>
  <si>
    <t>du ----- au -----</t>
  </si>
  <si>
    <r>
      <t>A titre d’exemple</t>
    </r>
    <r>
      <rPr>
        <sz val="10"/>
        <rFont val="Arial"/>
        <family val="2"/>
      </rPr>
      <t>, pour le mois d’octobre pris isolément et sur la base du Smic égal à 9 €, la réforme conduirait, pour un salarié percevant une rémunération de 1 500 € dans une entreprise pratiquant la durée légale du travail et ayant travaillé 42 heures au cours de deux semaines du mois, à l’application de la réduction suivante :</t>
    </r>
  </si>
  <si>
    <r>
      <t>Rémunération</t>
    </r>
    <r>
      <rPr>
        <sz val="10"/>
        <rFont val="Arial"/>
        <family val="2"/>
      </rPr>
      <t xml:space="preserve"> = 1 500 + (1 500/151,67 x 125 % x 2 x 7) = 1 500 + (12,36 x 14) = 1 673,04 €.</t>
    </r>
  </si>
  <si>
    <t>Smic retenu pour le calcul du coefficient de réduction = 9 x (151,67 + 14) = 1 491,03 €.</t>
  </si>
  <si>
    <r>
      <t>Coefficient de réduction</t>
    </r>
    <r>
      <rPr>
        <sz val="10"/>
        <rFont val="Arial"/>
        <family val="2"/>
      </rPr>
      <t xml:space="preserve"> = 0,26/0,6 x [(1,6 x 1 491,03/1 673,04) – 1] = 0,1846.</t>
    </r>
  </si>
  <si>
    <r>
      <t>Réduction</t>
    </r>
    <r>
      <rPr>
        <sz val="10"/>
        <rFont val="Arial"/>
        <family val="2"/>
      </rPr>
      <t xml:space="preserve"> = 1 673,04 x 0,1846= 308,84 €.</t>
    </r>
  </si>
  <si>
    <t>Aujourd’hui, ce même salarié ouvre droit au mois d’octobre à la réduction suivante :</t>
  </si>
  <si>
    <r>
      <t>Smic retenu pour le calcul du coefficient de réduction</t>
    </r>
    <r>
      <rPr>
        <sz val="10"/>
        <rFont val="Arial"/>
        <family val="2"/>
      </rPr>
      <t xml:space="preserve"> = 9 x 151,67 = 1 365,03 €.</t>
    </r>
  </si>
  <si>
    <r>
      <t>Coefficient de réduction</t>
    </r>
    <r>
      <rPr>
        <sz val="10"/>
        <rFont val="Arial"/>
        <family val="2"/>
      </rPr>
      <t xml:space="preserve"> = 0,26/0,6 x [(1,6 x 1 365,03/1 500) – 1] = 0,1976.</t>
    </r>
  </si>
  <si>
    <r>
      <t>Réduction</t>
    </r>
    <r>
      <rPr>
        <sz val="10"/>
        <rFont val="Arial"/>
        <family val="2"/>
      </rPr>
      <t xml:space="preserve"> = 1 673,04 x 0,1976 = 330,59 €.</t>
    </r>
  </si>
  <si>
    <t>Source: Éditions Francis Lefebvre</t>
  </si>
  <si>
    <t xml:space="preserve">csg et crds </t>
  </si>
  <si>
    <r>
      <t>Sur 98,25 % du salaire brut</t>
    </r>
    <r>
      <rPr>
        <vertAlign val="superscript"/>
        <sz val="10"/>
        <rFont val="Arial"/>
        <family val="2"/>
      </rPr>
      <t>(a)</t>
    </r>
  </si>
  <si>
    <t>CSG imposable</t>
  </si>
  <si>
    <t>2,40 %</t>
  </si>
  <si>
    <t>CSG non imposable</t>
  </si>
  <si>
    <t>6,80 %</t>
  </si>
  <si>
    <t>Contribution pour le remboursement de la dette sociale (CRDS)</t>
  </si>
  <si>
    <t>0,50 %</t>
  </si>
  <si>
    <t>pmss 2018</t>
  </si>
  <si>
    <t>ta = 1 pmss</t>
  </si>
  <si>
    <t>tb =  3 pmss</t>
  </si>
  <si>
    <t>tc = 4 pmss</t>
  </si>
  <si>
    <t>t2 = 2pmss</t>
  </si>
  <si>
    <t>t 1 = 1pmss</t>
  </si>
  <si>
    <t>Déduction pour frais professionnels</t>
  </si>
  <si>
    <t>Pour le calcul de la CSG-CRDS, un abattement pour frais professionnels de 1,75 % est applicable.</t>
  </si>
  <si>
    <t>La CSG et la CRDS sont donc calculées sur 98,25 % des revenus entrant dans le champ de l’abattement, notamment les salaires et primes attachées aux salaires ou les allocations de chômage.</t>
  </si>
  <si>
    <t>Cet abattement est applicable à la fraction de la rémunération qui ne dépasse pas 4 fois le plafond annuel de la Sécurité sociale. Au-delà, la CSG et la CRDS sont calculées sur 100 % de la rémunération.</t>
  </si>
  <si>
    <t>Cet abattement n’est pas applicable lorsque les cotisations sont calculées sur des bases forfaitaires.</t>
  </si>
  <si>
    <t>Certains revenus ne bénéficient pas de l’abattement de CSG-CRDS.</t>
  </si>
  <si>
    <t>L’assurance vieillesse constitue le régime de retraite de base des salariés.</t>
  </si>
  <si>
    <t>Géré par la Cnav (caisse nationale d’assurance vieillesse), ce régime est financé par une cotisation d’assurance vieillesse calculée pour partie :</t>
  </si>
  <si>
    <t>sur la fraction de la rémunération inférieure ou égale au plafond de la Sécurité sociale,</t>
  </si>
  <si>
    <t>sur la rémunération totale.</t>
  </si>
  <si>
    <t>Une part de la cotisation est à la charge des employeurs. L’autre est à la charge des salariés.</t>
  </si>
  <si>
    <t>Cette cotisation est déclarée à l’aide du code type de personnel 100 (régime général) dont elle constitue un élément.</t>
  </si>
  <si>
    <t>Découvrez les taux en vigueur dans notre rubrique taux et barèmes.</t>
  </si>
  <si>
    <t xml:space="preserve">PMSS </t>
  </si>
  <si>
    <t>La base de calcul</t>
  </si>
  <si>
    <t>La base de calcul des contributions d’assurance chômage et de la cotisation AGS est identique à celle des cotisations de Sécurité sociale, sous quelques réserves :</t>
  </si>
  <si>
    <t>les contributions d’assurance chômage et la cotisation AGS ne sont pas dues sur les rémunérations dépassant 4 fois le plafond de la Sécurité sociale,</t>
  </si>
  <si>
    <t>les assiettes forfaitaires ne sont pas applicables sauf pour les apprentis et les dockers,</t>
  </si>
  <si>
    <t>la déduction forfaitaire spécifique de 30 % pour frais professionnels, dont bénéficient les journalistes en matière de Sécurité sociale, n’est pas appliquée pour le calcul des contributions d’assurance chômage et des cotisations AGS.</t>
  </si>
  <si>
    <r>
      <t>Les cotisations chômage et contributions AGS sont dues sur les rémunérations des personnes de 65 ans et plus versées après le 1</t>
    </r>
    <r>
      <rPr>
        <vertAlign val="superscript"/>
        <sz val="10"/>
        <rFont val="Arial"/>
        <family val="2"/>
      </rPr>
      <t>er</t>
    </r>
    <r>
      <rPr>
        <sz val="10"/>
        <rFont val="Arial"/>
        <family val="2"/>
      </rPr>
      <t> juillet 2014.</t>
    </r>
  </si>
  <si>
    <t>La base retenue pour la contribution chômage et AGS est celle des rémunérations réelles (alors qu’elle est forfaitaire concernant les cotisations de Sécurité sociale) pour :</t>
  </si>
  <si>
    <t>les personnels employés à titre accessoire ou temporaire par des associations et autres, de vacances ou de loisirs,</t>
  </si>
  <si>
    <t>les personnels d’encadrement des centres de vacances et de loisirs,</t>
  </si>
  <si>
    <t>les formateurs occasionnels,</t>
  </si>
  <si>
    <t>les vendeurs à domicile à temps choisi,</t>
  </si>
  <si>
    <t>les porteurs de presse,</t>
  </si>
  <si>
    <t>les personnels exerçant une activité pour le compte d’une personne morale à objet sportif, d’une association de jeunesse ou d’éducation populaire.</t>
  </si>
  <si>
    <t>Les déductions forfaitaires spécifiques pour frais professionnels s’appliquent, sauf celles des journalistes.</t>
  </si>
  <si>
    <t>PAIE DE JANVIER 2018</t>
  </si>
  <si>
    <t xml:space="preserve">Date début d'ancienneté : </t>
  </si>
  <si>
    <t>BASE</t>
  </si>
  <si>
    <t xml:space="preserve">COTISATIONS </t>
  </si>
  <si>
    <t xml:space="preserve">bulletinspaie.com </t>
  </si>
  <si>
    <t>vous remercie</t>
  </si>
  <si>
    <t>Taux de cotisations</t>
  </si>
  <si>
    <t>Les employeurs</t>
  </si>
  <si>
    <t>Les taux de cotisations de droit commun</t>
  </si>
  <si>
    <t>L’assurance chômage et l’AGS</t>
  </si>
  <si>
    <t>Le Fnal</t>
  </si>
  <si>
    <t>Les contributions de retraites chapeaux</t>
  </si>
  <si>
    <t>Les cotisations patronales au titre de la pénibilité</t>
  </si>
  <si>
    <t>Les taux réduits</t>
  </si>
  <si>
    <t>Particulier employeur</t>
  </si>
  <si>
    <t>Les professions libérales</t>
  </si>
  <si>
    <t>Les praticiens et auxiliaires médicaux</t>
  </si>
  <si>
    <r>
      <t>Montants au 1</t>
    </r>
    <r>
      <rPr>
        <i/>
        <sz val="9"/>
        <rFont val="Arial"/>
        <family val="2"/>
      </rPr>
      <t>er</t>
    </r>
    <r>
      <rPr>
        <i/>
        <sz val="10"/>
        <rFont val="Arial"/>
        <family val="2"/>
      </rPr>
      <t> janvier 2018</t>
    </r>
  </si>
  <si>
    <t>Risques</t>
  </si>
  <si>
    <t>Sur la totalité de la rémunération</t>
  </si>
  <si>
    <t>Dans la limite du plafond</t>
  </si>
  <si>
    <t>Employeur</t>
  </si>
  <si>
    <t>Salarié</t>
  </si>
  <si>
    <r>
      <t>Assurance maladie *, maternité, invalidité, décès</t>
    </r>
    <r>
      <rPr>
        <sz val="10"/>
        <rFont val="Arial"/>
        <family val="2"/>
      </rPr>
      <t> et </t>
    </r>
    <r>
      <rPr>
        <sz val="10"/>
        <color rgb="FF3163A7"/>
        <rFont val="Arial"/>
        <family val="2"/>
      </rPr>
      <t>contribution solidarité autonomie (CSA)</t>
    </r>
  </si>
  <si>
    <t>13,30 %</t>
  </si>
  <si>
    <t> </t>
  </si>
  <si>
    <t>Assurance vieillesse</t>
  </si>
  <si>
    <t>1,90 %</t>
  </si>
  <si>
    <t>0,40 %</t>
  </si>
  <si>
    <t>8,55 %</t>
  </si>
  <si>
    <t>6,90 %</t>
  </si>
  <si>
    <t>Allocations familiales **</t>
  </si>
  <si>
    <t>3,45 %</t>
  </si>
  <si>
    <t>Contribution au dialogue social</t>
  </si>
  <si>
    <t>0,016 %</t>
  </si>
  <si>
    <t>Accidents du travail</t>
  </si>
  <si>
    <t>Le taux accident du travail vous est notifié par la Carsat</t>
  </si>
  <si>
    <t>CSG imposable</t>
  </si>
  <si>
    <r>
      <t>Sur 98,25 % du salaire brut</t>
    </r>
    <r>
      <rPr>
        <sz val="9"/>
        <rFont val="Arial"/>
        <family val="2"/>
      </rPr>
      <t>(a)</t>
    </r>
  </si>
  <si>
    <t>Fnal (20 salariés et +)</t>
  </si>
  <si>
    <t>Fnal (moins de 20 salariés)</t>
  </si>
  <si>
    <t>0,10 %</t>
  </si>
  <si>
    <t>Versement transport</t>
  </si>
  <si>
    <t>Taux VT</t>
  </si>
  <si>
    <t>Contribution assurance chômage</t>
  </si>
  <si>
    <t>4,05 %</t>
  </si>
  <si>
    <t>0,95 %</t>
  </si>
  <si>
    <t>Dans la limite de 4 plafonds</t>
  </si>
  <si>
    <t>Cotisations AGS ***</t>
  </si>
  <si>
    <t>0,15 %</t>
  </si>
  <si>
    <t>Forfait social ****</t>
  </si>
  <si>
    <t>20 %</t>
  </si>
  <si>
    <r>
      <t>(a)</t>
    </r>
    <r>
      <rPr>
        <i/>
        <sz val="10"/>
        <rFont val="Arial"/>
        <family val="2"/>
      </rPr>
      <t> abattement limité à 4 plafonds annuels de la Sécurité sociale, soit 158 928 € en 2018</t>
    </r>
  </si>
  <si>
    <t>* Dans les départements du Bas-Rhin, Haut-Rhin et Moselle, le taux de la cotisation salariale maladie supplémentaire est fixé à 1,50 %.</t>
  </si>
  <si>
    <t>**  Pour les employeurs éligibles à la réduction générale, le taux de la cotisation patronale « allocations familiales » est fixé à 3,45 % au titre de leurs salariés dont la rémunération n’excède pas 3,5 fois le montant du Smic calculé sur un an.</t>
  </si>
  <si>
    <t>Dans les autres cas, le taux de la cotisation allocations familiales reste fixé à 5,25 %.</t>
  </si>
  <si>
    <t>*** Le taux de la cotisation patronale AGS est de 0,03 % pour le personnel intérimaire des entreprises de travail temporaire.</t>
  </si>
  <si>
    <t>**** Le taux de forfait social est fixé à 8 % notamment pour :</t>
  </si>
  <si>
    <t>les contributions des employeurs destinées au financement des prestations complémentaires de prévoyance versées au bénéfice de leurs salariés, anciens salariés et de leurs ayants droit (entreprise de 11 salariés et plus) ;</t>
  </si>
  <si>
    <t>les sommes affectées à la réserve spéciale de participation au sein des sociétés coopératives et participatives.</t>
  </si>
  <si>
    <t>Les Tranches de salaire : TA, TB, TC, TD</t>
  </si>
  <si>
    <t>Les tranches de salaire sont une partie d’un salaire délimitée par un plancher et un plafond. Ces tranches de salaires sont utilisées comme assiette de calcul pour les assurances complémentaires santé ainsi que pour les contrats de prévoyance et de retraite collective.</t>
  </si>
  <si>
    <r>
      <t>L’indice utilisé est le </t>
    </r>
    <r>
      <rPr>
        <b/>
        <sz val="12"/>
        <color rgb="FF595959"/>
        <rFont val="Arial"/>
        <family val="2"/>
      </rPr>
      <t>PASS</t>
    </r>
    <r>
      <rPr>
        <sz val="12"/>
        <color rgb="FF595959"/>
        <rFont val="Arial"/>
        <family val="2"/>
      </rPr>
      <t> (Plafond Annuel de la Sécurité Sociale) ou </t>
    </r>
    <r>
      <rPr>
        <b/>
        <sz val="12"/>
        <color rgb="FF595959"/>
        <rFont val="Arial"/>
        <family val="2"/>
      </rPr>
      <t>PMSS</t>
    </r>
    <r>
      <rPr>
        <sz val="12"/>
        <color rgb="FF595959"/>
        <rFont val="Arial"/>
        <family val="2"/>
      </rPr>
      <t>(Plafond Mensuel de la Sécurité Sociale).</t>
    </r>
  </si>
  <si>
    <t>En 2018, le PASS est fixé à 39 732 € et le PMSS à 3 311 €, soit une hausse de 1,28% par rapport à 2017.</t>
  </si>
  <si>
    <t>Rappel des indices précédents :</t>
  </si>
  <si>
    <t>PMSS 2017 : 3269 euros soit une hausse de 1,58% par rapport à 2016</t>
  </si>
  <si>
    <t>PMSS 2016 : 3218 euros soit une hausse de 1,51% par rapport à 2015</t>
  </si>
  <si>
    <t>PMSS 2015 : 3170 euros soit une hausse de 1,31% par rapport à 2014</t>
  </si>
  <si>
    <t>PMSS 2014 : 3129 euros soit une hausse de 1,39% par rapport à 2013</t>
  </si>
  <si>
    <t>PMSS 2013 : 3086 euros soit une hausse de 1,81% par rapport à 2012</t>
  </si>
  <si>
    <t>Le salaire est divisé en quatre tranches : TA, TB, TC, TD.</t>
  </si>
  <si>
    <t>La Tranche A (TA) correspond a la part de salaire mensuel inférieur ou égale au PMSS, soit jusqu’à 3 311 € pour l’année 2018</t>
  </si>
  <si>
    <t>La TB correspond a la part de salaire mensuel située entre le PMSS et 4 fois le PMSS,</t>
  </si>
  <si>
    <t>soit entre 3 311 € et 13 244 €</t>
  </si>
  <si>
    <t>La TC correspond a la part de salaire mensuel située entre 4 fois et 8 fois le PMSS,</t>
  </si>
  <si>
    <t>soit entre 13 244 € et 26 488 €</t>
  </si>
  <si>
    <t>La TD correspond a la part de salaire mensuel supérieure à 8 fois le PMSS,</t>
  </si>
  <si>
    <t>soit au-delà de 26 488 €</t>
  </si>
  <si>
    <t>La lettre P désigne le plafond de sécurité sociale.</t>
  </si>
  <si>
    <r>
      <t xml:space="preserve">Aux prélèvements mentionnés dans le tableau </t>
    </r>
    <r>
      <rPr>
        <b/>
        <sz val="10"/>
        <rFont val="Arial"/>
        <family val="2"/>
      </rPr>
      <t>s'ajoutent, le cas échéant</t>
    </r>
    <r>
      <rPr>
        <sz val="10"/>
        <rFont val="Arial"/>
        <family val="2"/>
      </rPr>
      <t>, la complémentaire santé, le versement de transport,  le forfait social (pour certaines sommes exclues de l'assiette des cotisations de sécurité sociale dont, dans les entreprises d'au moins 11 salariés, les cotisations patronales de prévoyance) et la contribution supplémentaire à l'apprentissage.</t>
    </r>
  </si>
  <si>
    <t>Régimes</t>
  </si>
  <si>
    <t>Taux global</t>
  </si>
  <si>
    <t>Répartition</t>
  </si>
  <si>
    <t>Assiette</t>
  </si>
  <si>
    <t>%</t>
  </si>
  <si>
    <t>I. URSSAF</t>
  </si>
  <si>
    <r>
      <t xml:space="preserve">Assurance maladie (maladie, maternité, invalidité, décès) </t>
    </r>
    <r>
      <rPr>
        <vertAlign val="superscript"/>
        <sz val="10"/>
        <rFont val="Arial"/>
        <family val="2"/>
      </rPr>
      <t>(1)</t>
    </r>
  </si>
  <si>
    <t>Totalité du salaire</t>
  </si>
  <si>
    <t>Solidarité autonomie</t>
  </si>
  <si>
    <t>Allocations familiales</t>
  </si>
  <si>
    <t>3,45 ou 5,25</t>
  </si>
  <si>
    <t>Assurance vieillesse déplafonnée</t>
  </si>
  <si>
    <t>Fnal (au moins 20 salariés)</t>
  </si>
  <si>
    <t>Taux variable selon l'entreprise</t>
  </si>
  <si>
    <t>CSG déductible</t>
  </si>
  <si>
    <r>
      <t xml:space="preserve">Salaire total après déduction de 1.75 % pour frais professionnels </t>
    </r>
    <r>
      <rPr>
        <vertAlign val="superscript"/>
        <sz val="10"/>
        <rFont val="Arial"/>
        <family val="2"/>
      </rPr>
      <t>(2)</t>
    </r>
  </si>
  <si>
    <t>CSG non déductible</t>
  </si>
  <si>
    <t>CRDS</t>
  </si>
  <si>
    <r>
      <t>Assurance vieillesse plafonnée </t>
    </r>
    <r>
      <rPr>
        <vertAlign val="superscript"/>
        <sz val="10"/>
        <rFont val="Arial"/>
        <family val="2"/>
      </rPr>
      <t> </t>
    </r>
  </si>
  <si>
    <t>Salaire limité à 1 P</t>
  </si>
  <si>
    <t>Fnal (moins de 20 salariés)</t>
  </si>
  <si>
    <r>
      <t>Chômage</t>
    </r>
    <r>
      <rPr>
        <vertAlign val="superscript"/>
        <sz val="10"/>
        <rFont val="Arial"/>
        <family val="2"/>
      </rPr>
      <t xml:space="preserve"> (3) (4)</t>
    </r>
  </si>
  <si>
    <t>Salaire limité à 4 P</t>
  </si>
  <si>
    <r>
      <t xml:space="preserve">AGS </t>
    </r>
    <r>
      <rPr>
        <vertAlign val="superscript"/>
        <sz val="10"/>
        <rFont val="Arial"/>
        <family val="2"/>
      </rPr>
      <t>(5)</t>
    </r>
  </si>
  <si>
    <t>II. Retraites complémentaires</t>
  </si>
  <si>
    <t>Cadres</t>
  </si>
  <si>
    <r>
      <t xml:space="preserve">Arrco TA </t>
    </r>
    <r>
      <rPr>
        <vertAlign val="superscript"/>
        <sz val="10"/>
        <rFont val="Arial"/>
        <family val="2"/>
      </rPr>
      <t>(6)</t>
    </r>
  </si>
  <si>
    <t>Assurance décès obligatoire</t>
  </si>
  <si>
    <t>AGFF TA</t>
  </si>
  <si>
    <r>
      <t xml:space="preserve">Agirc TB </t>
    </r>
    <r>
      <rPr>
        <vertAlign val="superscript"/>
        <sz val="10"/>
        <rFont val="Arial"/>
        <family val="2"/>
      </rPr>
      <t>(6) (7)</t>
    </r>
  </si>
  <si>
    <t>Salaire entre 1 P et 4 P</t>
  </si>
  <si>
    <t>AGFF TB</t>
  </si>
  <si>
    <t>Apec</t>
  </si>
  <si>
    <r>
      <t xml:space="preserve">Agirc TC </t>
    </r>
    <r>
      <rPr>
        <vertAlign val="superscript"/>
        <sz val="10"/>
        <rFont val="Arial"/>
        <family val="2"/>
      </rPr>
      <t>(6)</t>
    </r>
  </si>
  <si>
    <t>Répartition variable selon les entreprises</t>
  </si>
  <si>
    <t>Salaire entre 4 P et 8 P</t>
  </si>
  <si>
    <t>AGFF TC</t>
  </si>
  <si>
    <t>CET</t>
  </si>
  <si>
    <t>Salaire limité à 8 P</t>
  </si>
  <si>
    <t>Non-cadres</t>
  </si>
  <si>
    <r>
      <t xml:space="preserve">Arrco T1 </t>
    </r>
    <r>
      <rPr>
        <vertAlign val="superscript"/>
        <sz val="10"/>
        <rFont val="Arial"/>
        <family val="2"/>
      </rPr>
      <t>(6)</t>
    </r>
  </si>
  <si>
    <t>AGFF T1</t>
  </si>
  <si>
    <r>
      <t xml:space="preserve">Arrco T2 </t>
    </r>
    <r>
      <rPr>
        <vertAlign val="superscript"/>
        <sz val="10"/>
        <rFont val="Arial"/>
        <family val="2"/>
      </rPr>
      <t>(6)</t>
    </r>
  </si>
  <si>
    <t>Salaire entre 1 P et 3 P</t>
  </si>
  <si>
    <t>AGFF T2</t>
  </si>
  <si>
    <t>III. Taxes et participations</t>
  </si>
  <si>
    <r>
      <t xml:space="preserve">Taxe sur les salaires </t>
    </r>
    <r>
      <rPr>
        <vertAlign val="superscript"/>
        <sz val="10"/>
        <rFont val="Arial"/>
        <family val="2"/>
      </rPr>
      <t>(8)</t>
    </r>
  </si>
  <si>
    <t>Construction (au moins 20 salariés)</t>
  </si>
  <si>
    <r>
      <t xml:space="preserve">Apprentissage </t>
    </r>
    <r>
      <rPr>
        <vertAlign val="superscript"/>
        <sz val="10"/>
        <rFont val="Arial"/>
        <family val="2"/>
      </rPr>
      <t>(9)</t>
    </r>
  </si>
  <si>
    <r>
      <t>Formation continue (au moins 11 salariés)</t>
    </r>
    <r>
      <rPr>
        <vertAlign val="superscript"/>
        <sz val="10"/>
        <rFont val="Arial"/>
        <family val="2"/>
      </rPr>
      <t>(10)</t>
    </r>
  </si>
  <si>
    <r>
      <t>Formation continue (moins de 11 salariés)</t>
    </r>
    <r>
      <rPr>
        <vertAlign val="superscript"/>
        <sz val="10"/>
        <rFont val="Arial"/>
        <family val="2"/>
      </rPr>
      <t>(10)</t>
    </r>
  </si>
  <si>
    <t>(1) En Alsace-Moselle, une cotisation salariale maladie est due au taux de  de 1,50% . Pour les non-résidents une cotisation salariale maladie est due au taux de 6,45 % (CSS art. L 131-9 et D 242-3).</t>
  </si>
  <si>
    <t>(2) L’assiette de la déduction forfaitaire pour frais professionnels est limitée à 4 plafonds annuels de sécurité sociale. Cette déduction ne s’applique pas à certaines sommes qui ne sont pas à proprement parler du salaire.</t>
  </si>
  <si>
    <t>(3) La contribution patronale chômage est portée à 4,55 % pour les CDD d’usage d’au plus 3 mois.</t>
  </si>
  <si>
    <t>Pour les intermittents du spectacle, une contribution additionnelle est due afin de financer le régime spécifique à cette profession.</t>
  </si>
  <si>
    <t>(4) La contribution salariale chômage sera supprimée à compter du 1er octobre 2018.</t>
  </si>
  <si>
    <t>(5) Les entreprises de travail temporaire sont soumises pour le personnel intérimaire à un taux de cotisation AGS spécifique de 0,03%.</t>
  </si>
  <si>
    <t>(6) Taux tenant compte du pourcentage d'appel de 125 %.</t>
  </si>
  <si>
    <t>(7) Pour les cadres dont la tranche B est faible ou nulle, des cotisations sont dues à l'Agirc au titre de la GMP.</t>
  </si>
  <si>
    <t>(8) Non exigible dans la mesure où l'employeur est assujetti à la TVA. Des taux majorés s'appliquent au-delà de seuils revalorisés annuellement.</t>
  </si>
  <si>
    <t>(9) En Alsace-Moselle, le taux de la taxe d'apprentissage est de 0,44 % (au lieu de 0,68 %).</t>
  </si>
  <si>
    <t>(10) Taux spécial de 1,30 % pour les entreprises de travail temporaire d'au moins 11 salariés. Participations spécifiques de 1 % sur la rémunération des salariés sous contrat à durée déterminée et de 2,10 % sur la rémunération des intermittents du spectacle quel que soit l'effectif.</t>
  </si>
  <si>
    <t>Les entreprises du BTP sont redevables d'une cotisation spécifique déductible de la contribution de droit commun dont le taux est fixé à :</t>
  </si>
  <si>
    <t>- 0,15 % pour les entreprises d'au moins 11 salariés ;</t>
  </si>
  <si>
    <t>- 0,30 % pour celles de moins de 11 salariés relevant du seul secteur du bâtiment ;</t>
  </si>
  <si>
    <t>- 0,15 % pour celles de moins de 11 salariés relevant du seul secteur des travaux publics.</t>
  </si>
  <si>
    <t xml:space="preserve">rensigner les cases en rouge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</si>
</sst>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_-* #,##0.00\ _€_-;\-* #,##0.00\ _€_-;_-* &quot;-&quot;??\ _€_-;_-@_-"/>
    <numFmt numFmtId="165" formatCode="_-* #,##0.00\ &quot;F&quot;_-;\-* #,##0.00\ &quot;F&quot;_-;_-* &quot;-&quot;??\ &quot;F&quot;_-;_-@_-"/>
    <numFmt numFmtId="166" formatCode="_-* #,##0.00\ [$€-40C]_-;\-* #,##0.00\ [$€-40C]_-;_-* &quot;-&quot;??\ [$€-40C]_-;_-@_-"/>
  </numFmts>
  <fonts count="44">
    <font>
      <sz val="10"/>
      <name val="Arial"/>
      <family val="2"/>
    </font>
    <font>
      <sz val="11"/>
      <color theme="1"/>
      <name val="Calibri"/>
      <family val="2"/>
      <scheme val="minor"/>
    </font>
    <font>
      <sz val="10"/>
      <name val="Arial"/>
      <family val="2"/>
    </font>
    <font>
      <sz val="8"/>
      <name val="Arial Bold"/>
      <family val="2"/>
    </font>
    <font>
      <sz val="8"/>
      <name val="Arial"/>
      <family val="2"/>
    </font>
    <font>
      <sz val="13"/>
      <name val="Arial Bold"/>
      <family val="2"/>
    </font>
    <font>
      <sz val="8"/>
      <color rgb="FF00007F"/>
      <name val="Arial Bold"/>
      <family val="2"/>
    </font>
    <font>
      <sz val="8"/>
      <color rgb="FF00007F"/>
      <name val="Arial"/>
      <family val="2"/>
    </font>
    <font>
      <sz val="9"/>
      <name val="Arial Bold"/>
      <family val="2"/>
    </font>
    <font>
      <b/>
      <sz val="10"/>
      <name val="Arial"/>
      <family val="2"/>
    </font>
    <font>
      <b/>
      <sz val="8"/>
      <name val="Arial Bold"/>
      <family val="2"/>
    </font>
    <font>
      <b/>
      <sz val="8"/>
      <name val="Arial"/>
      <family val="2"/>
    </font>
    <font>
      <b/>
      <sz val="8"/>
      <name val="Arial Bold"/>
    </font>
    <font>
      <b/>
      <sz val="8"/>
      <color rgb="FF00B050"/>
      <name val="Arial Bold"/>
      <family val="2"/>
    </font>
    <font>
      <b/>
      <sz val="8"/>
      <color rgb="FF00B050"/>
      <name val="Arial Bold"/>
    </font>
    <font>
      <sz val="10"/>
      <color rgb="FF000000"/>
      <name val="Times New Roman"/>
      <family val="1"/>
    </font>
    <font>
      <u/>
      <sz val="11"/>
      <color theme="10"/>
      <name val="Calibri"/>
      <family val="2"/>
      <scheme val="minor"/>
    </font>
    <font>
      <i/>
      <sz val="8"/>
      <color rgb="FF0070C0"/>
      <name val="Arial"/>
      <family val="2"/>
    </font>
    <font>
      <sz val="10"/>
      <color rgb="FF0070C0"/>
      <name val="Arial"/>
      <family val="2"/>
    </font>
    <font>
      <sz val="8"/>
      <color rgb="FF0070C0"/>
      <name val="Arial"/>
      <family val="2"/>
    </font>
    <font>
      <sz val="8"/>
      <color rgb="FF0070C0"/>
      <name val="Arial Bold"/>
      <family val="2"/>
    </font>
    <font>
      <b/>
      <sz val="8"/>
      <color rgb="FF0070C0"/>
      <name val="Arial Bold"/>
      <family val="2"/>
    </font>
    <font>
      <b/>
      <sz val="8"/>
      <color rgb="FF0070C0"/>
      <name val="Arial"/>
      <family val="2"/>
    </font>
    <font>
      <i/>
      <sz val="10"/>
      <name val="Arial"/>
      <family val="2"/>
    </font>
    <font>
      <vertAlign val="superscript"/>
      <sz val="10"/>
      <name val="Arial"/>
      <family val="2"/>
    </font>
    <font>
      <b/>
      <sz val="13.5"/>
      <name val="Arial"/>
      <family val="2"/>
    </font>
    <font>
      <b/>
      <sz val="24"/>
      <name val="Arial"/>
      <family val="2"/>
    </font>
    <font>
      <b/>
      <sz val="18.45"/>
      <color rgb="FF005AA1"/>
      <name val="Arial"/>
      <family val="2"/>
    </font>
    <font>
      <sz val="16.25"/>
      <color rgb="FF005AA1"/>
      <name val="Inherit"/>
      <charset val="1"/>
    </font>
    <font>
      <i/>
      <sz val="9"/>
      <name val="Arial"/>
      <family val="2"/>
    </font>
    <font>
      <b/>
      <sz val="10"/>
      <color rgb="FFFFFFFF"/>
      <name val="Arial"/>
      <family val="2"/>
    </font>
    <font>
      <sz val="10"/>
      <color rgb="FF3163A7"/>
      <name val="Arial"/>
      <family val="2"/>
    </font>
    <font>
      <sz val="9"/>
      <name val="Arial"/>
      <family val="2"/>
    </font>
    <font>
      <sz val="13"/>
      <color rgb="FF565656"/>
      <name val="Arial"/>
      <family val="2"/>
    </font>
    <font>
      <sz val="12"/>
      <color rgb="FF595959"/>
      <name val="Arial"/>
      <family val="2"/>
    </font>
    <font>
      <b/>
      <sz val="12"/>
      <color rgb="FF595959"/>
      <name val="Arial"/>
      <family val="2"/>
    </font>
    <font>
      <sz val="18"/>
      <color rgb="FF636363"/>
      <name val="Arial"/>
      <family val="2"/>
    </font>
    <font>
      <sz val="14"/>
      <color rgb="FF595959"/>
      <name val="Arial"/>
      <family val="2"/>
    </font>
    <font>
      <b/>
      <i/>
      <sz val="10"/>
      <name val="Arial"/>
      <family val="2"/>
    </font>
    <font>
      <sz val="8"/>
      <color rgb="FFFF0000"/>
      <name val="Arial"/>
      <family val="2"/>
    </font>
    <font>
      <sz val="10"/>
      <color rgb="FFFF0000"/>
      <name val="Arial"/>
      <family val="2"/>
    </font>
    <font>
      <sz val="8"/>
      <color rgb="FFFF0000"/>
      <name val="Arial Bold"/>
      <family val="2"/>
    </font>
    <font>
      <sz val="14"/>
      <color rgb="FFFF0000"/>
      <name val="Arial Bold"/>
      <family val="2"/>
    </font>
    <font>
      <sz val="8"/>
      <color theme="0"/>
      <name val="Arial"/>
      <family val="2"/>
    </font>
  </fonts>
  <fills count="13">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00B0F0"/>
        <bgColor indexed="64"/>
      </patternFill>
    </fill>
    <fill>
      <patternFill patternType="solid">
        <fgColor rgb="FFFFFFFF"/>
        <bgColor indexed="64"/>
      </patternFill>
    </fill>
    <fill>
      <patternFill patternType="solid">
        <fgColor rgb="FF005AA1"/>
        <bgColor indexed="64"/>
      </patternFill>
    </fill>
    <fill>
      <patternFill patternType="solid">
        <fgColor rgb="FFF2F7FB"/>
        <bgColor indexed="64"/>
      </patternFill>
    </fill>
    <fill>
      <patternFill patternType="solid">
        <fgColor theme="0"/>
        <bgColor indexed="64"/>
      </patternFill>
    </fill>
  </fills>
  <borders count="5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rgb="FF000000"/>
      </left>
      <right style="thin">
        <color rgb="FF000000"/>
      </right>
      <top style="thin">
        <color rgb="FFDDDDDD"/>
      </top>
      <bottom style="thin">
        <color rgb="FFDDDDDD"/>
      </bottom>
      <diagonal/>
    </border>
    <border>
      <left style="thin">
        <color rgb="FF000000"/>
      </left>
      <right style="thin">
        <color rgb="FF000000"/>
      </right>
      <top style="thin">
        <color rgb="FFDDDDDD"/>
      </top>
      <bottom/>
      <diagonal/>
    </border>
    <border>
      <left style="thin">
        <color rgb="FF000000"/>
      </left>
      <right style="thin">
        <color rgb="FF000000"/>
      </right>
      <top/>
      <bottom style="thin">
        <color rgb="FFDDDDDD"/>
      </bottom>
      <diagonal/>
    </border>
    <border>
      <left style="thin">
        <color rgb="FFDDDDDD"/>
      </left>
      <right style="thin">
        <color rgb="FF000000"/>
      </right>
      <top style="thin">
        <color rgb="FFDDDDDD"/>
      </top>
      <bottom style="thin">
        <color rgb="FFDDDDDD"/>
      </bottom>
      <diagonal/>
    </border>
    <border>
      <left style="thin">
        <color rgb="FFDDDDDD"/>
      </left>
      <right/>
      <top style="thin">
        <color rgb="FFDDDDDD"/>
      </top>
      <bottom style="thin">
        <color rgb="FFDDDDDD"/>
      </bottom>
      <diagonal/>
    </border>
    <border>
      <left/>
      <right style="thin">
        <color rgb="FF000000"/>
      </right>
      <top style="thin">
        <color rgb="FFDDDDDD"/>
      </top>
      <bottom style="thin">
        <color rgb="FFDDDDDD"/>
      </bottom>
      <diagonal/>
    </border>
    <border>
      <left style="thin">
        <color rgb="FFDDDDDD"/>
      </left>
      <right style="thin">
        <color rgb="FFDDDDDD"/>
      </right>
      <top style="thin">
        <color rgb="FFDDDDDD"/>
      </top>
      <bottom style="thin">
        <color rgb="FFDDDDDD"/>
      </bottom>
      <diagonal/>
    </border>
    <border>
      <left/>
      <right style="thin">
        <color rgb="FFDDDDDD"/>
      </right>
      <top style="thin">
        <color rgb="FFDDDDDD"/>
      </top>
      <bottom style="thin">
        <color rgb="FFDDDDDD"/>
      </bottom>
      <diagonal/>
    </border>
    <border>
      <left style="thin">
        <color rgb="FF000000"/>
      </left>
      <right style="thin">
        <color rgb="FF000000"/>
      </right>
      <top style="thin">
        <color rgb="FFDDDDDD"/>
      </top>
      <bottom style="thin">
        <color rgb="FF000000"/>
      </bottom>
      <diagonal/>
    </border>
    <border>
      <left style="thin">
        <color rgb="FFDDDDDD"/>
      </left>
      <right style="thin">
        <color rgb="FF000000"/>
      </right>
      <top style="thin">
        <color rgb="FFDDDDDD"/>
      </top>
      <bottom style="thin">
        <color rgb="FF000000"/>
      </bottom>
      <diagonal/>
    </border>
    <border>
      <left style="thin">
        <color rgb="FFDDDDDD"/>
      </left>
      <right style="thin">
        <color rgb="FFDDDDDD"/>
      </right>
      <top style="thin">
        <color rgb="FFDDDDDD"/>
      </top>
      <bottom style="thin">
        <color rgb="FF000000"/>
      </bottom>
      <diagonal/>
    </border>
    <border>
      <left/>
      <right/>
      <top style="thin">
        <color rgb="FF000000"/>
      </top>
      <bottom/>
      <diagonal/>
    </border>
    <border>
      <left style="thin">
        <color rgb="FFDDDDDD"/>
      </left>
      <right/>
      <top style="thin">
        <color rgb="FFDDDDDD"/>
      </top>
      <bottom style="thin">
        <color rgb="FF000000"/>
      </bottom>
      <diagonal/>
    </border>
    <border>
      <left/>
      <right/>
      <top style="thin">
        <color rgb="FFDDDDDD"/>
      </top>
      <bottom style="thin">
        <color rgb="FF000000"/>
      </bottom>
      <diagonal/>
    </border>
    <border>
      <left/>
      <right style="thin">
        <color rgb="FFDDDDDD"/>
      </right>
      <top style="thin">
        <color rgb="FFDDDDDD"/>
      </top>
      <bottom style="thin">
        <color rgb="FF000000"/>
      </bottom>
      <diagonal/>
    </border>
    <border>
      <left style="thin">
        <color rgb="FFDDDDDD"/>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000000"/>
      </bottom>
      <diagonal/>
    </border>
    <border>
      <left/>
      <right style="thin">
        <color rgb="FFDDDDDD"/>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5">
    <xf numFmtId="0" fontId="0" fillId="0" borderId="0"/>
    <xf numFmtId="164" fontId="2" fillId="0" borderId="0" applyFont="0" applyFill="0" applyBorder="0" applyAlignment="0" applyProtection="0"/>
    <xf numFmtId="0" fontId="15" fillId="0" borderId="0"/>
    <xf numFmtId="164" fontId="15"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1" fillId="0" borderId="0"/>
    <xf numFmtId="164" fontId="1" fillId="0" borderId="0" applyFont="0" applyFill="0" applyBorder="0" applyAlignment="0" applyProtection="0"/>
    <xf numFmtId="0" fontId="15" fillId="0" borderId="0"/>
    <xf numFmtId="164" fontId="2" fillId="0" borderId="0" applyFont="0" applyFill="0" applyBorder="0" applyAlignment="0" applyProtection="0"/>
    <xf numFmtId="0" fontId="16" fillId="0" borderId="0" applyNumberFormat="0" applyFill="0" applyBorder="0" applyAlignment="0" applyProtection="0"/>
    <xf numFmtId="0" fontId="15" fillId="0" borderId="0"/>
    <xf numFmtId="0" fontId="2" fillId="0" borderId="0"/>
    <xf numFmtId="164" fontId="2" fillId="0" borderId="0" applyFont="0" applyFill="0" applyBorder="0" applyAlignment="0" applyProtection="0"/>
  </cellStyleXfs>
  <cellXfs count="193">
    <xf numFmtId="0" fontId="0" fillId="0" borderId="0" xfId="0"/>
    <xf numFmtId="0" fontId="3" fillId="0" borderId="0" xfId="0" applyNumberFormat="1" applyFont="1"/>
    <xf numFmtId="0" fontId="4" fillId="0" borderId="0" xfId="0" applyNumberFormat="1" applyFont="1"/>
    <xf numFmtId="0" fontId="5" fillId="0" borderId="0" xfId="0" applyNumberFormat="1" applyFont="1"/>
    <xf numFmtId="0" fontId="6" fillId="0" borderId="0" xfId="0" applyNumberFormat="1" applyFont="1"/>
    <xf numFmtId="0" fontId="7" fillId="0" borderId="0" xfId="0" applyNumberFormat="1" applyFont="1"/>
    <xf numFmtId="1" fontId="4" fillId="0" borderId="0" xfId="0" applyNumberFormat="1" applyFont="1"/>
    <xf numFmtId="0" fontId="8" fillId="0" borderId="0" xfId="0" applyNumberFormat="1" applyFont="1"/>
    <xf numFmtId="0" fontId="9" fillId="0" borderId="0" xfId="0" applyFont="1"/>
    <xf numFmtId="14" fontId="0" fillId="0" borderId="0" xfId="0" applyNumberFormat="1"/>
    <xf numFmtId="8" fontId="0" fillId="0" borderId="0" xfId="0" applyNumberFormat="1"/>
    <xf numFmtId="0" fontId="4" fillId="2" borderId="0" xfId="4" applyFont="1" applyFill="1" applyBorder="1" applyAlignment="1"/>
    <xf numFmtId="0" fontId="17" fillId="0" borderId="0" xfId="4" applyFont="1" applyBorder="1" applyAlignment="1"/>
    <xf numFmtId="0" fontId="18" fillId="0" borderId="0" xfId="0" applyFont="1"/>
    <xf numFmtId="0" fontId="19" fillId="0" borderId="0" xfId="0" applyNumberFormat="1" applyFont="1"/>
    <xf numFmtId="0" fontId="20" fillId="0" borderId="0" xfId="0" applyNumberFormat="1" applyFont="1"/>
    <xf numFmtId="0" fontId="21" fillId="0" borderId="0" xfId="0" applyNumberFormat="1" applyFont="1"/>
    <xf numFmtId="0" fontId="22" fillId="0" borderId="0" xfId="0" applyNumberFormat="1" applyFont="1"/>
    <xf numFmtId="0" fontId="16" fillId="0" borderId="0" xfId="11"/>
    <xf numFmtId="0" fontId="23" fillId="0" borderId="0" xfId="0" applyFont="1"/>
    <xf numFmtId="164" fontId="4" fillId="0" borderId="14" xfId="1" applyFont="1" applyBorder="1"/>
    <xf numFmtId="0" fontId="3" fillId="6" borderId="12" xfId="0" applyNumberFormat="1" applyFont="1" applyFill="1" applyBorder="1"/>
    <xf numFmtId="0" fontId="0" fillId="6" borderId="13" xfId="0" applyFill="1" applyBorder="1"/>
    <xf numFmtId="0" fontId="3" fillId="6" borderId="11" xfId="0" applyNumberFormat="1" applyFont="1" applyFill="1" applyBorder="1"/>
    <xf numFmtId="0" fontId="0" fillId="0" borderId="1" xfId="0" applyBorder="1" applyAlignment="1">
      <alignment vertical="center" wrapText="1"/>
    </xf>
    <xf numFmtId="0" fontId="16" fillId="0" borderId="1" xfId="11" applyBorder="1" applyAlignment="1">
      <alignment vertical="center" wrapText="1"/>
    </xf>
    <xf numFmtId="0" fontId="0" fillId="0" borderId="1" xfId="0" applyBorder="1" applyAlignment="1">
      <alignment horizontal="center" vertical="center" wrapText="1"/>
    </xf>
    <xf numFmtId="0" fontId="25" fillId="0" borderId="0" xfId="0" applyFont="1" applyAlignment="1">
      <alignment vertical="center"/>
    </xf>
    <xf numFmtId="0" fontId="0" fillId="0" borderId="0" xfId="0" applyAlignment="1">
      <alignment horizontal="left" vertical="center" indent="1"/>
    </xf>
    <xf numFmtId="0" fontId="26" fillId="0" borderId="0" xfId="0" applyFont="1" applyAlignment="1">
      <alignment vertical="center"/>
    </xf>
    <xf numFmtId="0" fontId="16" fillId="0" borderId="0" xfId="11" applyAlignment="1">
      <alignment horizontal="left" vertical="center" indent="1"/>
    </xf>
    <xf numFmtId="164" fontId="0" fillId="0" borderId="14" xfId="1" applyFont="1" applyBorder="1"/>
    <xf numFmtId="0" fontId="0" fillId="6" borderId="8" xfId="0" applyFill="1" applyBorder="1"/>
    <xf numFmtId="0" fontId="0" fillId="6" borderId="9" xfId="0" applyFill="1" applyBorder="1"/>
    <xf numFmtId="0" fontId="3" fillId="6" borderId="9" xfId="0" applyNumberFormat="1" applyFont="1" applyFill="1" applyBorder="1"/>
    <xf numFmtId="0" fontId="3" fillId="6" borderId="5" xfId="0" applyNumberFormat="1" applyFont="1" applyFill="1" applyBorder="1"/>
    <xf numFmtId="0" fontId="0" fillId="6" borderId="0" xfId="0" applyFill="1" applyBorder="1"/>
    <xf numFmtId="0" fontId="3" fillId="6" borderId="22" xfId="0" applyNumberFormat="1" applyFont="1" applyFill="1" applyBorder="1" applyAlignment="1"/>
    <xf numFmtId="0" fontId="4" fillId="0" borderId="5" xfId="0" applyNumberFormat="1" applyFont="1" applyBorder="1"/>
    <xf numFmtId="0" fontId="0" fillId="0" borderId="0" xfId="0" applyBorder="1"/>
    <xf numFmtId="164" fontId="4" fillId="0" borderId="0" xfId="1" applyFont="1" applyBorder="1"/>
    <xf numFmtId="164" fontId="0" fillId="0" borderId="0" xfId="1" applyFont="1" applyBorder="1"/>
    <xf numFmtId="164" fontId="4" fillId="5" borderId="0" xfId="1" applyFont="1" applyFill="1" applyBorder="1"/>
    <xf numFmtId="0" fontId="0" fillId="0" borderId="3" xfId="0" applyBorder="1"/>
    <xf numFmtId="0" fontId="0" fillId="5" borderId="0" xfId="0" applyFill="1" applyBorder="1"/>
    <xf numFmtId="164" fontId="3" fillId="0" borderId="0" xfId="1" applyFont="1" applyBorder="1"/>
    <xf numFmtId="0" fontId="4" fillId="0" borderId="3" xfId="0" applyNumberFormat="1" applyFont="1" applyBorder="1"/>
    <xf numFmtId="0" fontId="4" fillId="0" borderId="0" xfId="0" applyNumberFormat="1" applyFont="1" applyBorder="1"/>
    <xf numFmtId="164" fontId="4" fillId="0" borderId="3" xfId="1" applyFont="1" applyBorder="1"/>
    <xf numFmtId="0" fontId="0" fillId="0" borderId="5" xfId="0" applyBorder="1"/>
    <xf numFmtId="0" fontId="11" fillId="0" borderId="5" xfId="0" applyNumberFormat="1" applyFont="1" applyBorder="1"/>
    <xf numFmtId="0" fontId="0" fillId="0" borderId="7" xfId="0" applyBorder="1"/>
    <xf numFmtId="0" fontId="0" fillId="0" borderId="6" xfId="0" applyBorder="1"/>
    <xf numFmtId="0" fontId="0" fillId="0" borderId="4" xfId="0" applyBorder="1"/>
    <xf numFmtId="0" fontId="0" fillId="7" borderId="0" xfId="0" applyFill="1" applyBorder="1"/>
    <xf numFmtId="0" fontId="13" fillId="4" borderId="5" xfId="0" applyNumberFormat="1" applyFont="1" applyFill="1" applyBorder="1"/>
    <xf numFmtId="0" fontId="0" fillId="4" borderId="0" xfId="0" applyFill="1" applyBorder="1"/>
    <xf numFmtId="0" fontId="14" fillId="4" borderId="5" xfId="0" applyNumberFormat="1" applyFont="1" applyFill="1" applyBorder="1"/>
    <xf numFmtId="0" fontId="0" fillId="6" borderId="7" xfId="0" applyFill="1" applyBorder="1"/>
    <xf numFmtId="0" fontId="0" fillId="6" borderId="6" xfId="0" applyFill="1" applyBorder="1"/>
    <xf numFmtId="0" fontId="3" fillId="6" borderId="6" xfId="0" applyNumberFormat="1" applyFont="1" applyFill="1" applyBorder="1"/>
    <xf numFmtId="0" fontId="12" fillId="6" borderId="6" xfId="0" applyNumberFormat="1" applyFont="1" applyFill="1" applyBorder="1"/>
    <xf numFmtId="164" fontId="0" fillId="6" borderId="6" xfId="0" applyNumberFormat="1" applyFill="1" applyBorder="1"/>
    <xf numFmtId="0" fontId="0" fillId="6" borderId="4" xfId="0" applyFill="1" applyBorder="1"/>
    <xf numFmtId="0" fontId="13" fillId="4" borderId="8" xfId="0" applyNumberFormat="1" applyFont="1" applyFill="1" applyBorder="1"/>
    <xf numFmtId="0" fontId="0" fillId="4" borderId="9" xfId="0" applyFill="1" applyBorder="1"/>
    <xf numFmtId="164" fontId="0" fillId="0" borderId="9" xfId="1" applyFont="1" applyBorder="1"/>
    <xf numFmtId="0" fontId="0" fillId="0" borderId="9" xfId="0" applyBorder="1"/>
    <xf numFmtId="0" fontId="0" fillId="0" borderId="10" xfId="0" applyBorder="1"/>
    <xf numFmtId="0" fontId="4" fillId="0" borderId="7" xfId="0" applyNumberFormat="1" applyFont="1" applyBorder="1"/>
    <xf numFmtId="164" fontId="4" fillId="0" borderId="6" xfId="1" applyFont="1" applyBorder="1"/>
    <xf numFmtId="0" fontId="4" fillId="0" borderId="6" xfId="0" applyNumberFormat="1" applyFont="1" applyBorder="1"/>
    <xf numFmtId="164" fontId="0" fillId="0" borderId="6" xfId="1" applyFont="1" applyBorder="1"/>
    <xf numFmtId="164" fontId="4" fillId="0" borderId="4" xfId="1" applyFont="1" applyBorder="1"/>
    <xf numFmtId="164" fontId="4" fillId="0" borderId="10" xfId="1" applyFont="1" applyBorder="1"/>
    <xf numFmtId="0" fontId="14" fillId="4" borderId="8" xfId="0" applyNumberFormat="1" applyFont="1" applyFill="1" applyBorder="1"/>
    <xf numFmtId="0" fontId="10" fillId="0" borderId="8" xfId="0" applyNumberFormat="1" applyFont="1" applyBorder="1"/>
    <xf numFmtId="164" fontId="12" fillId="0" borderId="9" xfId="1" applyFont="1" applyBorder="1"/>
    <xf numFmtId="164" fontId="12" fillId="0" borderId="10" xfId="1" applyFont="1" applyBorder="1"/>
    <xf numFmtId="0" fontId="3" fillId="7" borderId="0" xfId="0" applyNumberFormat="1" applyFont="1" applyFill="1" applyBorder="1"/>
    <xf numFmtId="164" fontId="3" fillId="7" borderId="0" xfId="0" applyNumberFormat="1" applyFont="1" applyFill="1" applyBorder="1"/>
    <xf numFmtId="0" fontId="3" fillId="8" borderId="0" xfId="0" applyNumberFormat="1" applyFont="1" applyFill="1" applyBorder="1"/>
    <xf numFmtId="164" fontId="3" fillId="8" borderId="0" xfId="0" applyNumberFormat="1" applyFont="1" applyFill="1" applyBorder="1"/>
    <xf numFmtId="0" fontId="3" fillId="4" borderId="5" xfId="0" applyNumberFormat="1" applyFont="1" applyFill="1" applyBorder="1"/>
    <xf numFmtId="164" fontId="4" fillId="4" borderId="5" xfId="1" applyFont="1" applyFill="1" applyBorder="1"/>
    <xf numFmtId="0" fontId="3" fillId="3" borderId="5" xfId="0" applyNumberFormat="1" applyFont="1" applyFill="1" applyBorder="1"/>
    <xf numFmtId="0" fontId="4" fillId="3" borderId="7" xfId="0" applyNumberFormat="1" applyFont="1" applyFill="1" applyBorder="1"/>
    <xf numFmtId="0" fontId="0" fillId="7" borderId="3" xfId="0" applyFill="1" applyBorder="1"/>
    <xf numFmtId="0" fontId="12" fillId="7" borderId="5" xfId="0" applyNumberFormat="1" applyFont="1" applyFill="1" applyBorder="1"/>
    <xf numFmtId="0" fontId="11" fillId="0" borderId="8" xfId="0" applyNumberFormat="1" applyFont="1" applyBorder="1"/>
    <xf numFmtId="0" fontId="4" fillId="0" borderId="9" xfId="0" applyNumberFormat="1" applyFont="1" applyBorder="1"/>
    <xf numFmtId="0" fontId="4" fillId="0" borderId="10" xfId="0" applyNumberFormat="1" applyFont="1" applyBorder="1"/>
    <xf numFmtId="0" fontId="11" fillId="0" borderId="7" xfId="0" applyNumberFormat="1" applyFont="1" applyBorder="1"/>
    <xf numFmtId="0" fontId="27" fillId="9" borderId="0" xfId="0" applyFont="1" applyFill="1" applyAlignment="1">
      <alignment wrapText="1"/>
    </xf>
    <xf numFmtId="0" fontId="16" fillId="0" borderId="0" xfId="11" applyFont="1" applyAlignment="1">
      <alignment wrapText="1"/>
    </xf>
    <xf numFmtId="0" fontId="0" fillId="0" borderId="0" xfId="0" applyAlignment="1">
      <alignment wrapText="1"/>
    </xf>
    <xf numFmtId="0" fontId="28" fillId="0" borderId="0" xfId="0" applyFont="1" applyAlignment="1">
      <alignment wrapText="1"/>
    </xf>
    <xf numFmtId="0" fontId="23" fillId="0" borderId="0" xfId="0" applyFont="1" applyAlignment="1">
      <alignment wrapText="1"/>
    </xf>
    <xf numFmtId="0" fontId="30" fillId="10" borderId="26" xfId="0" applyFont="1" applyFill="1" applyBorder="1" applyAlignment="1">
      <alignment wrapText="1"/>
    </xf>
    <xf numFmtId="0" fontId="30" fillId="10" borderId="29" xfId="0" applyFont="1" applyFill="1" applyBorder="1" applyAlignment="1">
      <alignment wrapText="1"/>
    </xf>
    <xf numFmtId="0" fontId="31" fillId="11" borderId="31" xfId="0" applyFont="1" applyFill="1" applyBorder="1" applyAlignment="1">
      <alignment wrapText="1"/>
    </xf>
    <xf numFmtId="0" fontId="0" fillId="11" borderId="32" xfId="0" applyFill="1" applyBorder="1" applyAlignment="1">
      <alignment wrapText="1"/>
    </xf>
    <xf numFmtId="0" fontId="0" fillId="11" borderId="33" xfId="0" applyFill="1" applyBorder="1" applyAlignment="1">
      <alignment wrapText="1"/>
    </xf>
    <xf numFmtId="0" fontId="16" fillId="0" borderId="31" xfId="11" applyFont="1" applyBorder="1" applyAlignment="1">
      <alignment wrapText="1"/>
    </xf>
    <xf numFmtId="0" fontId="0" fillId="0" borderId="32" xfId="0" applyBorder="1" applyAlignment="1">
      <alignment wrapText="1"/>
    </xf>
    <xf numFmtId="0" fontId="0" fillId="0" borderId="33" xfId="0" applyBorder="1" applyAlignment="1">
      <alignment wrapText="1"/>
    </xf>
    <xf numFmtId="0" fontId="16" fillId="11" borderId="31" xfId="11" applyFont="1" applyFill="1" applyBorder="1" applyAlignment="1">
      <alignment wrapText="1"/>
    </xf>
    <xf numFmtId="0" fontId="0" fillId="11" borderId="31" xfId="0" applyFill="1" applyBorder="1" applyAlignment="1">
      <alignment wrapText="1"/>
    </xf>
    <xf numFmtId="0" fontId="16" fillId="11" borderId="32" xfId="11" applyFill="1" applyBorder="1" applyAlignment="1">
      <alignment wrapText="1"/>
    </xf>
    <xf numFmtId="0" fontId="16" fillId="0" borderId="23" xfId="11" applyFont="1" applyBorder="1" applyAlignment="1">
      <alignment wrapText="1"/>
    </xf>
    <xf numFmtId="0" fontId="0" fillId="0" borderId="26" xfId="0" applyBorder="1" applyAlignment="1">
      <alignment wrapText="1"/>
    </xf>
    <xf numFmtId="0" fontId="0" fillId="0" borderId="29" xfId="0" applyBorder="1" applyAlignment="1">
      <alignment wrapText="1"/>
    </xf>
    <xf numFmtId="0" fontId="29" fillId="0" borderId="0" xfId="0" applyFont="1" applyAlignment="1">
      <alignment wrapText="1"/>
    </xf>
    <xf numFmtId="0" fontId="33" fillId="0" borderId="0" xfId="0" applyFont="1" applyAlignment="1">
      <alignment vertical="center"/>
    </xf>
    <xf numFmtId="0" fontId="16" fillId="0" borderId="0" xfId="11" applyAlignment="1">
      <alignment vertical="center"/>
    </xf>
    <xf numFmtId="0" fontId="0" fillId="0" borderId="0" xfId="0" applyAlignment="1">
      <alignment vertical="center"/>
    </xf>
    <xf numFmtId="0" fontId="0" fillId="9" borderId="0" xfId="0" applyFill="1" applyAlignment="1">
      <alignment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0" fillId="0" borderId="0" xfId="0" applyAlignment="1">
      <alignment horizontal="left" vertical="center"/>
    </xf>
    <xf numFmtId="0" fontId="37" fillId="0" borderId="0" xfId="0" applyFont="1" applyAlignment="1">
      <alignment horizontal="left" vertical="center"/>
    </xf>
    <xf numFmtId="0" fontId="0" fillId="0" borderId="0" xfId="0" applyAlignment="1"/>
    <xf numFmtId="0" fontId="9" fillId="0" borderId="34" xfId="0" applyFont="1" applyBorder="1" applyAlignment="1">
      <alignment wrapText="1"/>
    </xf>
    <xf numFmtId="0" fontId="9" fillId="0" borderId="0" xfId="0" applyFont="1" applyAlignment="1">
      <alignment wrapText="1"/>
    </xf>
    <xf numFmtId="0" fontId="38" fillId="0" borderId="44" xfId="0" applyFont="1" applyBorder="1" applyAlignment="1">
      <alignment wrapText="1"/>
    </xf>
    <xf numFmtId="0" fontId="38" fillId="0" borderId="46" xfId="0" applyFont="1" applyBorder="1" applyAlignment="1">
      <alignment wrapText="1"/>
    </xf>
    <xf numFmtId="0" fontId="0" fillId="0" borderId="1" xfId="0" applyBorder="1" applyAlignment="1">
      <alignment wrapText="1"/>
    </xf>
    <xf numFmtId="0" fontId="0" fillId="0" borderId="0" xfId="0" quotePrefix="1" applyAlignment="1">
      <alignment wrapText="1"/>
    </xf>
    <xf numFmtId="0" fontId="19" fillId="4" borderId="0" xfId="0" applyFont="1" applyFill="1"/>
    <xf numFmtId="164" fontId="39" fillId="5" borderId="0" xfId="1" applyFont="1" applyFill="1" applyBorder="1"/>
    <xf numFmtId="164" fontId="39" fillId="0" borderId="0" xfId="1" applyFont="1" applyBorder="1"/>
    <xf numFmtId="166" fontId="40" fillId="4" borderId="0" xfId="0" applyNumberFormat="1" applyFont="1" applyFill="1"/>
    <xf numFmtId="164" fontId="39" fillId="0" borderId="6" xfId="1" applyFont="1" applyBorder="1"/>
    <xf numFmtId="0" fontId="39" fillId="0" borderId="6" xfId="0" applyNumberFormat="1" applyFont="1" applyBorder="1"/>
    <xf numFmtId="0" fontId="40" fillId="0" borderId="6" xfId="0" applyFont="1" applyBorder="1"/>
    <xf numFmtId="164" fontId="40" fillId="0" borderId="6" xfId="1" applyFont="1" applyBorder="1"/>
    <xf numFmtId="164" fontId="39" fillId="0" borderId="4" xfId="1" applyFont="1" applyBorder="1"/>
    <xf numFmtId="0" fontId="39" fillId="0" borderId="0" xfId="0" applyNumberFormat="1" applyFont="1" applyBorder="1"/>
    <xf numFmtId="0" fontId="39" fillId="0" borderId="3" xfId="0" applyNumberFormat="1" applyFont="1" applyBorder="1"/>
    <xf numFmtId="0" fontId="0" fillId="0" borderId="6" xfId="0" applyFont="1" applyBorder="1"/>
    <xf numFmtId="0" fontId="0" fillId="0" borderId="4" xfId="0" applyFont="1" applyBorder="1"/>
    <xf numFmtId="14" fontId="39" fillId="0" borderId="0" xfId="0" applyNumberFormat="1" applyFont="1"/>
    <xf numFmtId="0" fontId="40" fillId="0" borderId="0" xfId="0" applyFont="1"/>
    <xf numFmtId="0" fontId="39" fillId="0" borderId="0" xfId="0" applyNumberFormat="1" applyFont="1"/>
    <xf numFmtId="0" fontId="41" fillId="0" borderId="0" xfId="0" applyNumberFormat="1" applyFont="1"/>
    <xf numFmtId="14" fontId="41" fillId="0" borderId="0" xfId="0" applyNumberFormat="1" applyFont="1"/>
    <xf numFmtId="0" fontId="42" fillId="0" borderId="0" xfId="0" applyNumberFormat="1" applyFont="1"/>
    <xf numFmtId="0" fontId="4" fillId="2" borderId="0" xfId="4" applyFont="1" applyFill="1" applyBorder="1" applyAlignment="1">
      <alignment horizontal="left" wrapText="1"/>
    </xf>
    <xf numFmtId="0" fontId="3" fillId="6" borderId="20" xfId="0" applyNumberFormat="1" applyFont="1" applyFill="1" applyBorder="1" applyAlignment="1">
      <alignment horizontal="center" wrapText="1"/>
    </xf>
    <xf numFmtId="0" fontId="3" fillId="6" borderId="9" xfId="0" applyNumberFormat="1" applyFont="1" applyFill="1" applyBorder="1" applyAlignment="1">
      <alignment horizontal="center" wrapText="1"/>
    </xf>
    <xf numFmtId="0" fontId="3" fillId="6" borderId="21" xfId="0" applyNumberFormat="1" applyFont="1" applyFill="1" applyBorder="1" applyAlignment="1">
      <alignment horizontal="center" wrapText="1"/>
    </xf>
    <xf numFmtId="0" fontId="3" fillId="6" borderId="9" xfId="0" applyNumberFormat="1" applyFont="1" applyFill="1" applyBorder="1" applyAlignment="1">
      <alignment horizontal="center"/>
    </xf>
    <xf numFmtId="0" fontId="3" fillId="6" borderId="0" xfId="0" applyNumberFormat="1" applyFont="1" applyFill="1" applyBorder="1" applyAlignment="1">
      <alignment horizontal="center"/>
    </xf>
    <xf numFmtId="0" fontId="3" fillId="6" borderId="10" xfId="0" applyNumberFormat="1" applyFont="1" applyFill="1" applyBorder="1" applyAlignment="1">
      <alignment horizontal="center" wrapText="1"/>
    </xf>
    <xf numFmtId="0" fontId="0" fillId="0" borderId="38" xfId="0" applyBorder="1" applyAlignment="1">
      <alignment wrapText="1"/>
    </xf>
    <xf numFmtId="0" fontId="0" fillId="0" borderId="39" xfId="0" applyBorder="1" applyAlignment="1">
      <alignment wrapText="1"/>
    </xf>
    <xf numFmtId="0" fontId="0" fillId="0" borderId="42" xfId="0" applyBorder="1" applyAlignment="1">
      <alignment wrapText="1"/>
    </xf>
    <xf numFmtId="0" fontId="0" fillId="0" borderId="43" xfId="0" applyBorder="1" applyAlignment="1">
      <alignment wrapText="1"/>
    </xf>
    <xf numFmtId="0" fontId="30" fillId="10" borderId="24" xfId="0" applyFont="1" applyFill="1" applyBorder="1" applyAlignment="1">
      <alignment wrapText="1"/>
    </xf>
    <xf numFmtId="0" fontId="30" fillId="10" borderId="25" xfId="0" applyFont="1" applyFill="1" applyBorder="1" applyAlignment="1">
      <alignment wrapText="1"/>
    </xf>
    <xf numFmtId="0" fontId="30" fillId="10" borderId="27" xfId="0" applyFont="1" applyFill="1" applyBorder="1" applyAlignment="1">
      <alignment wrapText="1"/>
    </xf>
    <xf numFmtId="0" fontId="30" fillId="10" borderId="28" xfId="0" applyFont="1" applyFill="1" applyBorder="1" applyAlignment="1">
      <alignment wrapText="1"/>
    </xf>
    <xf numFmtId="0" fontId="30" fillId="10" borderId="30" xfId="0" applyFont="1" applyFill="1" applyBorder="1" applyAlignment="1">
      <alignment wrapText="1"/>
    </xf>
    <xf numFmtId="0" fontId="16" fillId="11" borderId="35" xfId="11" applyFill="1" applyBorder="1" applyAlignment="1">
      <alignment wrapText="1"/>
    </xf>
    <xf numFmtId="0" fontId="16" fillId="11" borderId="36" xfId="11" applyFill="1" applyBorder="1" applyAlignment="1">
      <alignment wrapText="1"/>
    </xf>
    <xf numFmtId="0" fontId="16" fillId="11" borderId="37" xfId="11" applyFill="1" applyBorder="1" applyAlignment="1">
      <alignment wrapText="1"/>
    </xf>
    <xf numFmtId="0" fontId="0" fillId="0" borderId="40" xfId="0" applyBorder="1" applyAlignment="1">
      <alignment wrapText="1"/>
    </xf>
    <xf numFmtId="0" fontId="0" fillId="0" borderId="41" xfId="0" applyBorder="1" applyAlignment="1">
      <alignment wrapText="1"/>
    </xf>
    <xf numFmtId="0" fontId="9" fillId="0" borderId="2" xfId="0" applyFont="1" applyBorder="1" applyAlignment="1">
      <alignment wrapText="1"/>
    </xf>
    <xf numFmtId="0" fontId="9" fillId="0" borderId="15" xfId="0" applyFont="1" applyBorder="1" applyAlignment="1">
      <alignment wrapText="1"/>
    </xf>
    <xf numFmtId="0" fontId="9" fillId="0" borderId="16" xfId="0" applyFont="1" applyBorder="1" applyAlignment="1">
      <alignment wrapText="1"/>
    </xf>
    <xf numFmtId="0" fontId="9" fillId="0" borderId="17" xfId="0" applyFont="1" applyBorder="1" applyAlignment="1">
      <alignment wrapText="1"/>
    </xf>
    <xf numFmtId="0" fontId="9" fillId="0" borderId="18" xfId="0" applyFont="1" applyBorder="1" applyAlignment="1">
      <alignment wrapText="1"/>
    </xf>
    <xf numFmtId="0" fontId="9" fillId="0" borderId="19" xfId="0" applyFont="1" applyBorder="1" applyAlignment="1">
      <alignment wrapText="1"/>
    </xf>
    <xf numFmtId="0" fontId="9" fillId="0" borderId="44" xfId="0" applyFont="1" applyBorder="1" applyAlignment="1">
      <alignment wrapText="1"/>
    </xf>
    <xf numFmtId="0" fontId="9" fillId="0" borderId="45" xfId="0" applyFont="1" applyBorder="1" applyAlignment="1">
      <alignment wrapText="1"/>
    </xf>
    <xf numFmtId="0" fontId="9" fillId="0" borderId="46" xfId="0" applyFont="1" applyBorder="1" applyAlignment="1">
      <alignment wrapText="1"/>
    </xf>
    <xf numFmtId="0" fontId="9" fillId="0" borderId="47" xfId="0" applyFont="1" applyBorder="1" applyAlignment="1">
      <alignment wrapText="1"/>
    </xf>
    <xf numFmtId="0" fontId="9" fillId="0" borderId="48" xfId="0" applyFont="1" applyBorder="1" applyAlignment="1">
      <alignment wrapText="1"/>
    </xf>
    <xf numFmtId="0" fontId="9" fillId="0" borderId="49" xfId="0" applyFont="1" applyBorder="1" applyAlignment="1">
      <alignment wrapText="1"/>
    </xf>
    <xf numFmtId="0" fontId="0" fillId="0" borderId="47" xfId="0" applyBorder="1" applyAlignment="1">
      <alignment wrapText="1"/>
    </xf>
    <xf numFmtId="0" fontId="0" fillId="0" borderId="49" xfId="0" applyBorder="1" applyAlignment="1">
      <alignment wrapText="1"/>
    </xf>
    <xf numFmtId="0" fontId="0" fillId="0" borderId="44" xfId="0" applyBorder="1" applyAlignment="1">
      <alignment wrapText="1"/>
    </xf>
    <xf numFmtId="0" fontId="0" fillId="0" borderId="45" xfId="0" applyBorder="1" applyAlignment="1">
      <alignment wrapText="1"/>
    </xf>
    <xf numFmtId="0" fontId="0" fillId="0" borderId="46" xfId="0" applyBorder="1" applyAlignment="1">
      <alignment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164" fontId="43" fillId="12" borderId="3" xfId="0" applyNumberFormat="1" applyFont="1" applyFill="1" applyBorder="1"/>
  </cellXfs>
  <cellStyles count="15">
    <cellStyle name="Lien hypertexte" xfId="11" builtinId="8"/>
    <cellStyle name="Milliers" xfId="1" builtinId="3"/>
    <cellStyle name="Milliers 2" xfId="10" xr:uid="{00000000-0005-0000-0000-000002000000}"/>
    <cellStyle name="Milliers 2 2" xfId="14" xr:uid="{00000000-0005-0000-0000-000003000000}"/>
    <cellStyle name="Milliers 3" xfId="8" xr:uid="{00000000-0005-0000-0000-000004000000}"/>
    <cellStyle name="Milliers 4" xfId="3" xr:uid="{00000000-0005-0000-0000-000005000000}"/>
    <cellStyle name="Monétaire 2" xfId="5" xr:uid="{00000000-0005-0000-0000-000006000000}"/>
    <cellStyle name="Normal" xfId="0" builtinId="0"/>
    <cellStyle name="Normal 2" xfId="6" xr:uid="{00000000-0005-0000-0000-000008000000}"/>
    <cellStyle name="Normal 2 2" xfId="9" xr:uid="{00000000-0005-0000-0000-000009000000}"/>
    <cellStyle name="Normal 2 3" xfId="12" xr:uid="{00000000-0005-0000-0000-00000A000000}"/>
    <cellStyle name="Normal 3" xfId="4" xr:uid="{00000000-0005-0000-0000-00000B000000}"/>
    <cellStyle name="Normal 3 2" xfId="13" xr:uid="{00000000-0005-0000-0000-00000C000000}"/>
    <cellStyle name="Normal 4" xfId="7" xr:uid="{00000000-0005-0000-0000-00000D000000}"/>
    <cellStyle name="Normal 5" xfId="2" xr:uid="{00000000-0005-0000-0000-00000E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concorde-assurance.com/wp-content/uploads/2010/09/tatbtctd.jp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1857375</xdr:colOff>
      <xdr:row>6</xdr:row>
      <xdr:rowOff>142875</xdr:rowOff>
    </xdr:to>
    <xdr:pic>
      <xdr:nvPicPr>
        <xdr:cNvPr id="2" name="Image 1" descr="tatbtctd">
          <a:hlinkClick xmlns:r="http://schemas.openxmlformats.org/officeDocument/2006/relationships" r:id="rId1"/>
          <a:extLst>
            <a:ext uri="{FF2B5EF4-FFF2-40B4-BE49-F238E27FC236}">
              <a16:creationId xmlns:a16="http://schemas.microsoft.com/office/drawing/2014/main" id="{49BBDEF0-D025-4817-ADCC-7931E59D74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7750"/>
          <a:ext cx="185737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urssaf.fr/portail/home/taux-et-baremes/taux-de-cotisations/les-employeurs/particulier-employeur.html" TargetMode="External"/><Relationship Id="rId13" Type="http://schemas.openxmlformats.org/officeDocument/2006/relationships/hyperlink" Target="https://www.urssaf.fr/portail/home/employeur/calculer-les-cotisations/les-taux-de-cotisations/la-contribution-patronale-au-dia.html" TargetMode="External"/><Relationship Id="rId18" Type="http://schemas.openxmlformats.org/officeDocument/2006/relationships/hyperlink" Target="https://www.urssaf.fr/portail/home/employeur/calculer-les-cotisations/les-taux-de-cotisations/la-contribution-au-fonds-nationa.html" TargetMode="External"/><Relationship Id="rId26" Type="http://schemas.openxmlformats.org/officeDocument/2006/relationships/hyperlink" Target="https://www.urssaf.fr/portail/home/taux-et-baremes/taux-de-cotisations/les-employeurs/les-taux-de-cotisations-de-droit.html" TargetMode="External"/><Relationship Id="rId3" Type="http://schemas.openxmlformats.org/officeDocument/2006/relationships/hyperlink" Target="https://www.urssaf.fr/portail/home/taux-et-baremes/taux-de-cotisations/les-employeurs/lassurance-chomage-et-lags.html" TargetMode="External"/><Relationship Id="rId21" Type="http://schemas.openxmlformats.org/officeDocument/2006/relationships/hyperlink" Target="https://www.urssaf.fr/portail/home/taux-et-baremes/taux-de-cotisations/les-employeurs/les-taux-de-cotisations-de-droit.html" TargetMode="External"/><Relationship Id="rId7" Type="http://schemas.openxmlformats.org/officeDocument/2006/relationships/hyperlink" Target="https://www.urssaf.fr/portail/home/taux-et-baremes/taux-de-cotisations/les-employeurs/les-taux-reduits.html" TargetMode="External"/><Relationship Id="rId12" Type="http://schemas.openxmlformats.org/officeDocument/2006/relationships/hyperlink" Target="https://www.urssaf.fr/portail/home/employeur/calculer-les-cotisations/les-taux-de-cotisations/la-cotisation-dallocations-famil.html" TargetMode="External"/><Relationship Id="rId17" Type="http://schemas.openxmlformats.org/officeDocument/2006/relationships/hyperlink" Target="https://www.urssaf.fr/portail/home/employeur/calculer-les-cotisations/les-taux-de-cotisations/la-csg-crds.html" TargetMode="External"/><Relationship Id="rId25" Type="http://schemas.openxmlformats.org/officeDocument/2006/relationships/hyperlink" Target="https://www.urssaf.fr/portail/home/taux-et-baremes/taux-de-cotisations/les-employeurs/les-taux-de-cotisations-de-droit.html" TargetMode="External"/><Relationship Id="rId2" Type="http://schemas.openxmlformats.org/officeDocument/2006/relationships/hyperlink" Target="https://www.urssaf.fr/portail/home/taux-et-baremes/taux-de-cotisations/les-employeurs/les-taux-de-cotisations-de-droit.html" TargetMode="External"/><Relationship Id="rId16" Type="http://schemas.openxmlformats.org/officeDocument/2006/relationships/hyperlink" Target="https://www.urssaf.fr/portail/home/taux-et-baremes/taux-de-cotisations/les-employeurs/les-taux-de-cotisations-de-droit.html" TargetMode="External"/><Relationship Id="rId20" Type="http://schemas.openxmlformats.org/officeDocument/2006/relationships/hyperlink" Target="https://www.urssaf.fr/portail/home/employeur/calculer-les-cotisations/les-taux-de-cotisations/le-versement-transport-et-le-ver.html" TargetMode="External"/><Relationship Id="rId1" Type="http://schemas.openxmlformats.org/officeDocument/2006/relationships/hyperlink" Target="https://www.urssaf.fr/portail/home/taux-et-baremes/taux-de-cotisations/les-employeurs.html" TargetMode="External"/><Relationship Id="rId6" Type="http://schemas.openxmlformats.org/officeDocument/2006/relationships/hyperlink" Target="https://www.urssaf.fr/portail/home/taux-et-baremes/taux-de-cotisations/les-employeurs/les-cotisations-patronales-au-ti.html" TargetMode="External"/><Relationship Id="rId11" Type="http://schemas.openxmlformats.org/officeDocument/2006/relationships/hyperlink" Target="https://www.urssaf.fr/portail/home/employeur/calculer-les-cotisations/les-taux-de-cotisations/la-cotisation-vieillesse.html" TargetMode="External"/><Relationship Id="rId24" Type="http://schemas.openxmlformats.org/officeDocument/2006/relationships/hyperlink" Target="https://www.urssaf.fr/portail/home/employeur/calculer-les-cotisations/les-taux-de-cotisations/le-forfait-social.html" TargetMode="External"/><Relationship Id="rId5" Type="http://schemas.openxmlformats.org/officeDocument/2006/relationships/hyperlink" Target="https://www.urssaf.fr/portail/home/taux-et-baremes/taux-de-cotisations/les-employeurs/les-contributions-de-retraites-c.html" TargetMode="External"/><Relationship Id="rId15" Type="http://schemas.openxmlformats.org/officeDocument/2006/relationships/hyperlink" Target="https://www.urssaf.fr/portail/home/taux-et-baremes/taux-de-cotisations/les-employeurs/les-taux-de-cotisations-de-droit.html" TargetMode="External"/><Relationship Id="rId23" Type="http://schemas.openxmlformats.org/officeDocument/2006/relationships/hyperlink" Target="https://www.urssaf.fr/portail/home/employeur/calculer-les-cotisations/les-taux-de-cotisations/lassurance-chomage-et-lags.html" TargetMode="External"/><Relationship Id="rId10" Type="http://schemas.openxmlformats.org/officeDocument/2006/relationships/hyperlink" Target="https://www.urssaf.fr/portail/home/taux-et-baremes/taux-de-cotisations/les-praticiens-et-auxiliaires-me.html" TargetMode="External"/><Relationship Id="rId19" Type="http://schemas.openxmlformats.org/officeDocument/2006/relationships/hyperlink" Target="https://www.urssaf.fr/portail/home/taux-et-baremes/taux-de-cotisations/les-employeurs/les-taux-de-cotisations-de-droit.html" TargetMode="External"/><Relationship Id="rId4" Type="http://schemas.openxmlformats.org/officeDocument/2006/relationships/hyperlink" Target="https://www.urssaf.fr/portail/home/taux-et-baremes/taux-de-cotisations/les-employeurs/le-fnal.html" TargetMode="External"/><Relationship Id="rId9" Type="http://schemas.openxmlformats.org/officeDocument/2006/relationships/hyperlink" Target="https://www.urssaf.fr/portail/home/taux-et-baremes/taux-de-cotisations/les-professions-liberales.html" TargetMode="External"/><Relationship Id="rId14" Type="http://schemas.openxmlformats.org/officeDocument/2006/relationships/hyperlink" Target="https://www.urssaf.fr/portail/home/employeur/calculer-les-cotisations/les-taux-de-cotisations/la-cotisation-daccidents-du-trav.html" TargetMode="External"/><Relationship Id="rId22" Type="http://schemas.openxmlformats.org/officeDocument/2006/relationships/hyperlink" Target="https://www.urssaf.fr/portail/home/employeur/calculer-les-cotisations/les-taux-de-cotisations/lassurance-chomage-et-lags.html"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urssaf.fr/portail/home/employeur/calculer-les-cotisations/la-base-de-calcul/assiette-csg-crds.html" TargetMode="External"/><Relationship Id="rId7" Type="http://schemas.openxmlformats.org/officeDocument/2006/relationships/hyperlink" Target="https://www.urssaf.fr/portail/home/employeur/calculer-les-cotisations/les-taux-de-cotisations/lassurance-chomage-et-lags/la-base-de-calcul.html" TargetMode="External"/><Relationship Id="rId2" Type="http://schemas.openxmlformats.org/officeDocument/2006/relationships/hyperlink" Target="https://www.urssaf.fr/portail/home/employeur/calculer-les-cotisations/les-taux-de-cotisations/la-csg-crds.html" TargetMode="External"/><Relationship Id="rId1" Type="http://schemas.openxmlformats.org/officeDocument/2006/relationships/hyperlink" Target="https://www.urssaf.fr/portail/home/taux-et-baremes/taux-de-cotisations/les-employeurs/les-taux-de-cotisations-de-droit.html" TargetMode="External"/><Relationship Id="rId6" Type="http://schemas.openxmlformats.org/officeDocument/2006/relationships/hyperlink" Target="https://www.urssaf.fr/portail/home/taux-et-baremes/taux-de-cotisations/les-employeurs/les-taux-de-cotisations-de-droit.html" TargetMode="External"/><Relationship Id="rId5" Type="http://schemas.openxmlformats.org/officeDocument/2006/relationships/hyperlink" Target="https://www.urssaf.fr/portail/home/employeur/calculer-les-cotisations/les-taux-de-cotisations/la-cotisation-vieillesse.html" TargetMode="External"/><Relationship Id="rId4" Type="http://schemas.openxmlformats.org/officeDocument/2006/relationships/hyperlink" Target="https://www.urssaf.fr/portail/home/employeur/calculer-les-cotisations/les-taux-de-cotisations/la-csg-crds/qui-en-est-redevable.ht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gestionnaire-paie.com/smic-novembre-2011/"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ww.concorde-assurance.com/wp-content/uploads/2010/09/tatbtctd.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0"/>
  <sheetViews>
    <sheetView tabSelected="1" topLeftCell="B37" workbookViewId="0">
      <selection activeCell="N62" sqref="N62"/>
    </sheetView>
  </sheetViews>
  <sheetFormatPr baseColWidth="10" defaultColWidth="9.140625" defaultRowHeight="12.75"/>
  <cols>
    <col min="1" max="1" width="28.140625" customWidth="1"/>
    <col min="2" max="2" width="6" style="8" customWidth="1"/>
    <col min="3" max="3" width="27.5703125" customWidth="1"/>
    <col min="4" max="4" width="19.85546875" customWidth="1"/>
    <col min="5" max="5" width="10.7109375" customWidth="1"/>
    <col min="6" max="6" width="9.42578125" bestFit="1" customWidth="1"/>
    <col min="7" max="7" width="9.28515625" bestFit="1" customWidth="1"/>
    <col min="8" max="8" width="13.7109375" bestFit="1" customWidth="1"/>
    <col min="9" max="9" width="12.42578125" bestFit="1" customWidth="1"/>
    <col min="10" max="10" width="9.85546875" customWidth="1"/>
    <col min="11" max="11" width="10" customWidth="1"/>
  </cols>
  <sheetData>
    <row r="1" spans="1:10" ht="16.5">
      <c r="C1" s="3" t="s">
        <v>0</v>
      </c>
      <c r="D1" s="4" t="s">
        <v>179</v>
      </c>
    </row>
    <row r="2" spans="1:10">
      <c r="D2" s="8"/>
    </row>
    <row r="3" spans="1:10">
      <c r="D3" s="8"/>
      <c r="H3" s="2"/>
    </row>
    <row r="4" spans="1:10">
      <c r="C4" s="11" t="s">
        <v>94</v>
      </c>
      <c r="D4" s="8"/>
      <c r="E4" s="148" t="s">
        <v>122</v>
      </c>
      <c r="F4" s="148"/>
    </row>
    <row r="5" spans="1:10">
      <c r="C5" s="12" t="s">
        <v>96</v>
      </c>
      <c r="D5" s="8"/>
      <c r="E5" s="14" t="s">
        <v>121</v>
      </c>
      <c r="F5" s="2"/>
    </row>
    <row r="6" spans="1:10">
      <c r="C6" s="12" t="s">
        <v>99</v>
      </c>
      <c r="E6" s="17" t="s">
        <v>2</v>
      </c>
    </row>
    <row r="7" spans="1:10">
      <c r="C7" s="12" t="s">
        <v>101</v>
      </c>
      <c r="E7" s="17" t="s">
        <v>4</v>
      </c>
      <c r="F7" s="2"/>
      <c r="I7" s="6"/>
    </row>
    <row r="8" spans="1:10">
      <c r="C8" s="12" t="s">
        <v>104</v>
      </c>
      <c r="E8" s="17" t="s">
        <v>5</v>
      </c>
      <c r="I8" s="2"/>
    </row>
    <row r="9" spans="1:10">
      <c r="C9" s="12" t="s">
        <v>107</v>
      </c>
      <c r="E9" s="17" t="s">
        <v>6</v>
      </c>
      <c r="F9" s="6"/>
      <c r="I9" s="8"/>
      <c r="J9" s="2"/>
    </row>
    <row r="10" spans="1:10">
      <c r="C10" s="12" t="s">
        <v>109</v>
      </c>
      <c r="E10" s="17" t="s">
        <v>7</v>
      </c>
      <c r="I10" s="8"/>
    </row>
    <row r="11" spans="1:10">
      <c r="E11" s="17" t="s">
        <v>8</v>
      </c>
      <c r="I11" s="8"/>
    </row>
    <row r="12" spans="1:10">
      <c r="C12" s="13"/>
      <c r="G12" s="12" t="s">
        <v>96</v>
      </c>
      <c r="I12" s="8"/>
    </row>
    <row r="13" spans="1:10">
      <c r="C13" s="13"/>
      <c r="G13" s="12" t="s">
        <v>99</v>
      </c>
    </row>
    <row r="14" spans="1:10">
      <c r="A14" s="5"/>
      <c r="B14" s="2"/>
      <c r="C14" s="14" t="s">
        <v>180</v>
      </c>
      <c r="G14" s="12" t="s">
        <v>101</v>
      </c>
    </row>
    <row r="15" spans="1:10">
      <c r="A15" s="5"/>
      <c r="B15" s="2"/>
      <c r="C15" s="14" t="s">
        <v>1</v>
      </c>
      <c r="D15" s="142">
        <v>42736</v>
      </c>
      <c r="G15" s="6"/>
      <c r="H15" s="7"/>
    </row>
    <row r="16" spans="1:10">
      <c r="A16" s="5"/>
      <c r="B16" s="2"/>
      <c r="C16" s="14" t="s">
        <v>3</v>
      </c>
      <c r="D16" s="142"/>
      <c r="H16" s="7"/>
    </row>
    <row r="17" spans="1:11">
      <c r="A17" s="5"/>
      <c r="B17" s="2"/>
      <c r="C17" s="13"/>
      <c r="D17" s="143"/>
      <c r="H17" s="7"/>
    </row>
    <row r="18" spans="1:11">
      <c r="A18" s="5"/>
      <c r="B18" s="2"/>
      <c r="C18" s="14" t="s">
        <v>9</v>
      </c>
      <c r="D18" s="144">
        <v>151.66999999999999</v>
      </c>
      <c r="H18" s="7"/>
    </row>
    <row r="19" spans="1:11">
      <c r="A19" s="5"/>
      <c r="B19" s="2"/>
      <c r="C19" s="15" t="s">
        <v>77</v>
      </c>
      <c r="D19" s="145" t="s">
        <v>78</v>
      </c>
      <c r="H19" s="7"/>
    </row>
    <row r="20" spans="1:11" ht="18">
      <c r="A20" s="5"/>
      <c r="B20" s="2"/>
      <c r="C20" s="16" t="s">
        <v>79</v>
      </c>
      <c r="D20" s="146">
        <v>43131</v>
      </c>
      <c r="H20" s="147" t="s">
        <v>325</v>
      </c>
    </row>
    <row r="21" spans="1:11">
      <c r="C21" s="16" t="s">
        <v>80</v>
      </c>
      <c r="D21" s="1"/>
    </row>
    <row r="22" spans="1:11">
      <c r="C22" s="129" t="s">
        <v>164</v>
      </c>
      <c r="D22" s="132">
        <v>3311</v>
      </c>
      <c r="H22" s="7"/>
    </row>
    <row r="24" spans="1:11" ht="20.25" customHeight="1" thickBot="1">
      <c r="H24" s="7"/>
    </row>
    <row r="25" spans="1:11" ht="15" customHeight="1">
      <c r="C25" s="32"/>
      <c r="D25" s="33"/>
      <c r="E25" s="34" t="s">
        <v>11</v>
      </c>
      <c r="F25" s="149" t="s">
        <v>124</v>
      </c>
      <c r="G25" s="150"/>
      <c r="H25" s="151"/>
      <c r="I25" s="152" t="s">
        <v>14</v>
      </c>
      <c r="J25" s="149" t="s">
        <v>123</v>
      </c>
      <c r="K25" s="154"/>
    </row>
    <row r="26" spans="1:11" ht="15" customHeight="1">
      <c r="C26" s="35" t="s">
        <v>10</v>
      </c>
      <c r="D26" s="36"/>
      <c r="E26" s="36"/>
      <c r="F26" s="21" t="s">
        <v>12</v>
      </c>
      <c r="G26" s="22"/>
      <c r="H26" s="23" t="s">
        <v>13</v>
      </c>
      <c r="I26" s="153"/>
      <c r="J26" s="21" t="s">
        <v>12</v>
      </c>
      <c r="K26" s="37" t="s">
        <v>15</v>
      </c>
    </row>
    <row r="27" spans="1:11">
      <c r="C27" s="38" t="s">
        <v>16</v>
      </c>
      <c r="D27" s="39"/>
      <c r="E27" s="131" t="s">
        <v>17</v>
      </c>
      <c r="F27" s="41">
        <f>+I27/E27</f>
        <v>13.845849541768313</v>
      </c>
      <c r="G27" s="41"/>
      <c r="H27" s="41"/>
      <c r="I27" s="130">
        <v>2100</v>
      </c>
      <c r="J27" s="39"/>
      <c r="K27" s="43"/>
    </row>
    <row r="28" spans="1:11">
      <c r="C28" s="38" t="s">
        <v>18</v>
      </c>
      <c r="D28" s="39"/>
      <c r="E28" s="42"/>
      <c r="F28" s="41">
        <f>+F27*1.25</f>
        <v>17.307311927210392</v>
      </c>
      <c r="G28" s="41"/>
      <c r="H28" s="41"/>
      <c r="I28" s="40">
        <f>+E28*F28</f>
        <v>0</v>
      </c>
      <c r="J28" s="39"/>
      <c r="K28" s="43"/>
    </row>
    <row r="29" spans="1:11">
      <c r="C29" s="38" t="s">
        <v>19</v>
      </c>
      <c r="D29" s="39"/>
      <c r="E29" s="42"/>
      <c r="F29" s="40">
        <f>+F27</f>
        <v>13.845849541768313</v>
      </c>
      <c r="G29" s="41"/>
      <c r="H29" s="40">
        <f>+E29*F29</f>
        <v>0</v>
      </c>
      <c r="I29" s="41"/>
      <c r="J29" s="39"/>
      <c r="K29" s="43"/>
    </row>
    <row r="30" spans="1:11">
      <c r="C30" s="38" t="s">
        <v>20</v>
      </c>
      <c r="D30" s="39"/>
      <c r="E30" s="42"/>
      <c r="F30" s="41"/>
      <c r="G30" s="41"/>
      <c r="H30" s="42"/>
      <c r="I30" s="41"/>
      <c r="J30" s="39"/>
      <c r="K30" s="43"/>
    </row>
    <row r="31" spans="1:11">
      <c r="C31" s="38" t="s">
        <v>125</v>
      </c>
      <c r="D31" s="44" t="s">
        <v>126</v>
      </c>
      <c r="E31" s="41"/>
      <c r="F31" s="41"/>
      <c r="G31" s="41"/>
      <c r="H31" s="41"/>
      <c r="I31" s="41"/>
      <c r="J31" s="39"/>
      <c r="K31" s="43"/>
    </row>
    <row r="32" spans="1:11">
      <c r="C32" s="38" t="s">
        <v>21</v>
      </c>
      <c r="D32" s="39"/>
      <c r="E32" s="42"/>
      <c r="F32" s="40">
        <f>+F28</f>
        <v>17.307311927210392</v>
      </c>
      <c r="G32" s="41"/>
      <c r="H32" s="40">
        <f>+E32*F32</f>
        <v>0</v>
      </c>
      <c r="I32" s="41"/>
      <c r="J32" s="39"/>
      <c r="K32" s="43"/>
    </row>
    <row r="33" spans="3:12">
      <c r="C33" s="38" t="s">
        <v>22</v>
      </c>
      <c r="D33" s="39"/>
      <c r="E33" s="42"/>
      <c r="F33" s="41"/>
      <c r="G33" s="41"/>
      <c r="H33" s="41"/>
      <c r="I33" s="40">
        <f>+E33*7*F27</f>
        <v>0</v>
      </c>
      <c r="J33" s="39"/>
      <c r="K33" s="43"/>
    </row>
    <row r="34" spans="3:12">
      <c r="C34" s="38" t="s">
        <v>23</v>
      </c>
      <c r="D34" s="39"/>
      <c r="E34" s="42"/>
      <c r="F34" s="41"/>
      <c r="G34" s="41"/>
      <c r="H34" s="41"/>
      <c r="I34" s="42"/>
      <c r="J34" s="39"/>
      <c r="K34" s="43"/>
    </row>
    <row r="35" spans="3:12">
      <c r="C35" s="38"/>
      <c r="D35" s="39"/>
      <c r="E35" s="41"/>
      <c r="F35" s="41"/>
      <c r="G35" s="41"/>
      <c r="H35" s="41"/>
      <c r="I35" s="41"/>
      <c r="J35" s="39"/>
      <c r="K35" s="43"/>
    </row>
    <row r="36" spans="3:12" ht="13.5" thickBot="1">
      <c r="C36" s="38"/>
      <c r="D36" s="39"/>
      <c r="E36" s="42"/>
      <c r="F36" s="40" t="s">
        <v>24</v>
      </c>
      <c r="G36" s="41"/>
      <c r="H36" s="31"/>
      <c r="I36" s="20">
        <f>+E36*F36/100</f>
        <v>0</v>
      </c>
      <c r="J36" s="39"/>
      <c r="K36" s="43"/>
    </row>
    <row r="37" spans="3:12" ht="13.5" thickTop="1">
      <c r="C37" s="38"/>
      <c r="D37" s="39"/>
      <c r="E37" s="42"/>
      <c r="F37" s="40"/>
      <c r="G37" s="41"/>
      <c r="H37" s="41">
        <f>SUM(H27:H36)</f>
        <v>0</v>
      </c>
      <c r="I37" s="45">
        <f>SUM(I27:I36)</f>
        <v>2100</v>
      </c>
      <c r="J37" s="39"/>
      <c r="K37" s="43"/>
    </row>
    <row r="38" spans="3:12" ht="13.5" thickBot="1">
      <c r="C38" s="58" t="s">
        <v>182</v>
      </c>
      <c r="D38" s="59"/>
      <c r="E38" s="60" t="s">
        <v>181</v>
      </c>
      <c r="F38" s="59"/>
      <c r="G38" s="61" t="s">
        <v>25</v>
      </c>
      <c r="H38" s="59"/>
      <c r="I38" s="62">
        <f>+I37-H37</f>
        <v>2100</v>
      </c>
      <c r="J38" s="59"/>
      <c r="K38" s="63"/>
    </row>
    <row r="39" spans="3:12">
      <c r="C39" s="55" t="s">
        <v>26</v>
      </c>
      <c r="D39" s="56"/>
      <c r="E39" s="39"/>
      <c r="F39" s="39"/>
      <c r="G39" s="39"/>
      <c r="H39" s="39"/>
      <c r="I39" s="39"/>
      <c r="J39" s="39"/>
      <c r="K39" s="43"/>
    </row>
    <row r="40" spans="3:12" ht="13.5" thickBot="1">
      <c r="C40" s="38" t="s">
        <v>27</v>
      </c>
      <c r="D40" s="39"/>
      <c r="E40" s="40"/>
      <c r="F40" s="39"/>
      <c r="G40" s="39"/>
      <c r="H40" s="39"/>
      <c r="I40" s="39"/>
      <c r="J40" s="39"/>
      <c r="K40" s="46"/>
    </row>
    <row r="41" spans="3:12">
      <c r="C41" s="64" t="s">
        <v>28</v>
      </c>
      <c r="D41" s="65"/>
      <c r="E41" s="66"/>
      <c r="F41" s="67"/>
      <c r="G41" s="67"/>
      <c r="H41" s="67"/>
      <c r="I41" s="67"/>
      <c r="J41" s="67"/>
      <c r="K41" s="68"/>
    </row>
    <row r="42" spans="3:12">
      <c r="C42" s="38" t="s">
        <v>29</v>
      </c>
      <c r="D42" s="39"/>
      <c r="E42" s="40">
        <f>+I38</f>
        <v>2100</v>
      </c>
      <c r="F42" s="39"/>
      <c r="G42" s="39"/>
      <c r="H42" s="39"/>
      <c r="I42" s="39"/>
      <c r="J42" s="47" t="s">
        <v>30</v>
      </c>
      <c r="K42" s="48">
        <f>+E42*J42%</f>
        <v>273</v>
      </c>
    </row>
    <row r="43" spans="3:12">
      <c r="C43" s="38" t="s">
        <v>31</v>
      </c>
      <c r="D43" s="39"/>
      <c r="E43" s="40">
        <f>+I38</f>
        <v>2100</v>
      </c>
      <c r="F43" s="47" t="s">
        <v>32</v>
      </c>
      <c r="G43" s="39"/>
      <c r="H43" s="41">
        <f>+E43*F43%</f>
        <v>10.29</v>
      </c>
      <c r="I43" s="39"/>
      <c r="J43" s="47" t="s">
        <v>33</v>
      </c>
      <c r="K43" s="48">
        <f t="shared" ref="K43:K59" si="0">+E43*J43%</f>
        <v>12.6</v>
      </c>
      <c r="L43" s="2"/>
    </row>
    <row r="44" spans="3:12">
      <c r="C44" s="38" t="s">
        <v>31</v>
      </c>
      <c r="D44" s="39"/>
      <c r="E44" s="40">
        <f>+I38</f>
        <v>2100</v>
      </c>
      <c r="F44" s="47" t="s">
        <v>32</v>
      </c>
      <c r="G44" s="39"/>
      <c r="H44" s="41">
        <f>+E44*F44%</f>
        <v>10.29</v>
      </c>
      <c r="I44" s="39"/>
      <c r="J44" s="47" t="s">
        <v>33</v>
      </c>
      <c r="K44" s="48">
        <f t="shared" si="0"/>
        <v>12.6</v>
      </c>
      <c r="L44" s="2"/>
    </row>
    <row r="45" spans="3:12" ht="13.5" thickBot="1">
      <c r="C45" s="69" t="s">
        <v>34</v>
      </c>
      <c r="D45" s="52"/>
      <c r="E45" s="133">
        <f>+I38</f>
        <v>2100</v>
      </c>
      <c r="F45" s="134" t="s">
        <v>35</v>
      </c>
      <c r="G45" s="135"/>
      <c r="H45" s="136">
        <f>+E45*F45%</f>
        <v>11.34</v>
      </c>
      <c r="I45" s="135"/>
      <c r="J45" s="134" t="s">
        <v>35</v>
      </c>
      <c r="K45" s="137">
        <f t="shared" si="0"/>
        <v>11.34</v>
      </c>
      <c r="L45" s="2"/>
    </row>
    <row r="46" spans="3:12">
      <c r="C46" s="57" t="s">
        <v>36</v>
      </c>
      <c r="D46" s="56"/>
      <c r="E46" s="41"/>
      <c r="F46" s="39"/>
      <c r="G46" s="41"/>
      <c r="H46" s="39"/>
      <c r="I46" s="39"/>
      <c r="J46" s="39"/>
      <c r="K46" s="48"/>
      <c r="L46" s="2"/>
    </row>
    <row r="47" spans="3:12" ht="13.5" thickBot="1">
      <c r="C47" s="38" t="s">
        <v>37</v>
      </c>
      <c r="D47" s="39"/>
      <c r="E47" s="40">
        <f>+I38</f>
        <v>2100</v>
      </c>
      <c r="F47" s="39"/>
      <c r="G47" s="41"/>
      <c r="H47" s="39"/>
      <c r="I47" s="39"/>
      <c r="J47" s="47" t="s">
        <v>38</v>
      </c>
      <c r="K47" s="48">
        <f t="shared" si="0"/>
        <v>21</v>
      </c>
      <c r="L47" s="2"/>
    </row>
    <row r="48" spans="3:12">
      <c r="C48" s="64" t="s">
        <v>39</v>
      </c>
      <c r="D48" s="65"/>
      <c r="E48" s="66"/>
      <c r="F48" s="67"/>
      <c r="G48" s="66"/>
      <c r="H48" s="67"/>
      <c r="I48" s="67"/>
      <c r="J48" s="67"/>
      <c r="K48" s="74"/>
      <c r="L48" s="2"/>
    </row>
    <row r="49" spans="3:12">
      <c r="C49" s="38" t="s">
        <v>40</v>
      </c>
      <c r="D49" s="39"/>
      <c r="E49" s="40">
        <f>+E43</f>
        <v>2100</v>
      </c>
      <c r="F49" s="47" t="s">
        <v>41</v>
      </c>
      <c r="G49" s="39"/>
      <c r="H49" s="41">
        <f>+E49*F49%</f>
        <v>144.9</v>
      </c>
      <c r="I49" s="39"/>
      <c r="J49" s="47" t="s">
        <v>42</v>
      </c>
      <c r="K49" s="48">
        <f t="shared" si="0"/>
        <v>179.55</v>
      </c>
      <c r="L49" s="2"/>
    </row>
    <row r="50" spans="3:12">
      <c r="C50" s="38" t="s">
        <v>43</v>
      </c>
      <c r="D50" s="39"/>
      <c r="E50" s="40">
        <f>+I38</f>
        <v>2100</v>
      </c>
      <c r="F50" s="47" t="s">
        <v>44</v>
      </c>
      <c r="G50" s="39"/>
      <c r="H50" s="41">
        <f>+E50*F50%</f>
        <v>8.4</v>
      </c>
      <c r="I50" s="39"/>
      <c r="J50" s="47" t="s">
        <v>45</v>
      </c>
      <c r="K50" s="48">
        <f t="shared" si="0"/>
        <v>39.9</v>
      </c>
      <c r="L50" s="2"/>
    </row>
    <row r="51" spans="3:12">
      <c r="C51" s="38" t="s">
        <v>46</v>
      </c>
      <c r="D51" s="39"/>
      <c r="E51" s="40">
        <f>+E43</f>
        <v>2100</v>
      </c>
      <c r="F51" s="47" t="s">
        <v>47</v>
      </c>
      <c r="G51" s="39"/>
      <c r="H51" s="41">
        <f>+E51*F51%</f>
        <v>81.900000000000006</v>
      </c>
      <c r="I51" s="39"/>
      <c r="J51" s="47" t="s">
        <v>48</v>
      </c>
      <c r="K51" s="48">
        <f t="shared" si="0"/>
        <v>122.85</v>
      </c>
      <c r="L51" s="2"/>
    </row>
    <row r="52" spans="3:12" ht="13.5" thickBot="1">
      <c r="C52" s="69" t="s">
        <v>49</v>
      </c>
      <c r="D52" s="52"/>
      <c r="E52" s="70">
        <v>0</v>
      </c>
      <c r="F52" s="71" t="s">
        <v>50</v>
      </c>
      <c r="G52" s="52"/>
      <c r="H52" s="72">
        <f>+E52*F52%</f>
        <v>0</v>
      </c>
      <c r="I52" s="52"/>
      <c r="J52" s="71" t="s">
        <v>51</v>
      </c>
      <c r="K52" s="73">
        <f t="shared" si="0"/>
        <v>0</v>
      </c>
      <c r="L52" s="2"/>
    </row>
    <row r="53" spans="3:12">
      <c r="C53" s="57" t="s">
        <v>52</v>
      </c>
      <c r="D53" s="56"/>
      <c r="E53" s="41"/>
      <c r="F53" s="39"/>
      <c r="G53" s="41"/>
      <c r="H53" s="39"/>
      <c r="I53" s="39"/>
      <c r="J53" s="39"/>
      <c r="K53" s="48"/>
      <c r="L53" s="2"/>
    </row>
    <row r="54" spans="3:12" ht="13.5" thickBot="1">
      <c r="C54" s="38" t="s">
        <v>53</v>
      </c>
      <c r="D54" s="39"/>
      <c r="E54" s="40">
        <f>+I38</f>
        <v>2100</v>
      </c>
      <c r="F54" s="39"/>
      <c r="G54" s="41"/>
      <c r="H54" s="39"/>
      <c r="I54" s="39"/>
      <c r="J54" s="47" t="s">
        <v>54</v>
      </c>
      <c r="K54" s="48">
        <f t="shared" si="0"/>
        <v>110.25</v>
      </c>
      <c r="L54" s="2"/>
    </row>
    <row r="55" spans="3:12">
      <c r="C55" s="75" t="s">
        <v>55</v>
      </c>
      <c r="D55" s="65"/>
      <c r="E55" s="66"/>
      <c r="F55" s="67"/>
      <c r="G55" s="66"/>
      <c r="H55" s="67"/>
      <c r="I55" s="67"/>
      <c r="J55" s="67"/>
      <c r="K55" s="74"/>
      <c r="L55" s="2"/>
    </row>
    <row r="56" spans="3:12" ht="13.5" thickBot="1">
      <c r="C56" s="69" t="s">
        <v>56</v>
      </c>
      <c r="D56" s="52"/>
      <c r="E56" s="70">
        <f>+I38</f>
        <v>2100</v>
      </c>
      <c r="F56" s="71" t="s">
        <v>57</v>
      </c>
      <c r="G56" s="52"/>
      <c r="H56" s="72">
        <f>+E56*F56%</f>
        <v>19.95</v>
      </c>
      <c r="I56" s="52"/>
      <c r="J56" s="71" t="s">
        <v>58</v>
      </c>
      <c r="K56" s="73">
        <f t="shared" si="0"/>
        <v>88.2</v>
      </c>
      <c r="L56" s="2"/>
    </row>
    <row r="57" spans="3:12">
      <c r="C57" s="57" t="s">
        <v>59</v>
      </c>
      <c r="D57" s="56"/>
      <c r="E57" s="41"/>
      <c r="F57" s="39"/>
      <c r="G57" s="41"/>
      <c r="H57" s="39"/>
      <c r="I57" s="39"/>
      <c r="J57" s="39"/>
      <c r="K57" s="48"/>
      <c r="L57" s="2"/>
    </row>
    <row r="58" spans="3:12">
      <c r="C58" s="38" t="s">
        <v>60</v>
      </c>
      <c r="D58" s="39"/>
      <c r="E58" s="40">
        <f>+E43</f>
        <v>2100</v>
      </c>
      <c r="F58" s="39"/>
      <c r="G58" s="41"/>
      <c r="H58" s="39"/>
      <c r="I58" s="39"/>
      <c r="J58" s="47" t="s">
        <v>61</v>
      </c>
      <c r="K58" s="48">
        <f t="shared" si="0"/>
        <v>2.1</v>
      </c>
      <c r="L58" s="2"/>
    </row>
    <row r="59" spans="3:12" ht="13.5" thickBot="1">
      <c r="C59" s="38" t="s">
        <v>60</v>
      </c>
      <c r="D59" s="39"/>
      <c r="E59" s="40">
        <f>+I38</f>
        <v>2100</v>
      </c>
      <c r="F59" s="39"/>
      <c r="G59" s="41"/>
      <c r="H59" s="39"/>
      <c r="I59" s="39"/>
      <c r="J59" s="47" t="s">
        <v>62</v>
      </c>
      <c r="K59" s="48">
        <f t="shared" si="0"/>
        <v>6.6360000000000001</v>
      </c>
      <c r="L59" s="2"/>
    </row>
    <row r="60" spans="3:12">
      <c r="C60" s="75" t="s">
        <v>63</v>
      </c>
      <c r="D60" s="65"/>
      <c r="E60" s="66"/>
      <c r="F60" s="67"/>
      <c r="G60" s="66"/>
      <c r="H60" s="67"/>
      <c r="I60" s="67"/>
      <c r="J60" s="67"/>
      <c r="K60" s="68"/>
    </row>
    <row r="61" spans="3:12">
      <c r="C61" s="38" t="s">
        <v>64</v>
      </c>
      <c r="D61" s="39"/>
      <c r="E61" s="40">
        <f>+I38*98.25/100</f>
        <v>2063.25</v>
      </c>
      <c r="F61" s="47" t="s">
        <v>65</v>
      </c>
      <c r="G61" s="39"/>
      <c r="H61" s="41">
        <f>+E61*F61%</f>
        <v>140.30100000000002</v>
      </c>
      <c r="I61" s="39"/>
      <c r="J61" s="39"/>
      <c r="K61" s="43"/>
    </row>
    <row r="62" spans="3:12" ht="13.5" thickBot="1">
      <c r="C62" s="69" t="s">
        <v>66</v>
      </c>
      <c r="D62" s="52"/>
      <c r="E62" s="70"/>
      <c r="F62" s="71" t="s">
        <v>65</v>
      </c>
      <c r="G62" s="52"/>
      <c r="H62" s="72">
        <f>+E62*F62%</f>
        <v>0</v>
      </c>
      <c r="I62" s="52"/>
      <c r="J62" s="52"/>
      <c r="K62" s="53"/>
    </row>
    <row r="63" spans="3:12">
      <c r="C63" s="57" t="s">
        <v>67</v>
      </c>
      <c r="D63" s="56"/>
      <c r="E63" s="41"/>
      <c r="F63" s="39"/>
      <c r="G63" s="39"/>
      <c r="H63" s="41"/>
      <c r="I63" s="39"/>
      <c r="J63" s="39"/>
      <c r="K63" s="43"/>
    </row>
    <row r="64" spans="3:12">
      <c r="C64" s="38" t="s">
        <v>68</v>
      </c>
      <c r="D64" s="39"/>
      <c r="E64" s="40">
        <f>+E61</f>
        <v>2063.25</v>
      </c>
      <c r="F64" s="47" t="s">
        <v>69</v>
      </c>
      <c r="G64" s="39"/>
      <c r="H64" s="41">
        <f>+E64*F64%</f>
        <v>59.834249999999997</v>
      </c>
      <c r="I64" s="39"/>
      <c r="J64" s="39"/>
      <c r="K64" s="43"/>
    </row>
    <row r="65" spans="3:11" ht="13.5" thickBot="1">
      <c r="C65" s="38" t="s">
        <v>70</v>
      </c>
      <c r="D65" s="39"/>
      <c r="E65" s="40"/>
      <c r="F65" s="47" t="s">
        <v>69</v>
      </c>
      <c r="G65" s="39"/>
      <c r="H65" s="41">
        <f>+E65*F65%</f>
        <v>0</v>
      </c>
      <c r="I65" s="39"/>
      <c r="J65" s="39"/>
      <c r="K65" s="43"/>
    </row>
    <row r="66" spans="3:11">
      <c r="C66" s="76" t="s">
        <v>71</v>
      </c>
      <c r="D66" s="67"/>
      <c r="E66" s="66"/>
      <c r="F66" s="67"/>
      <c r="G66" s="66"/>
      <c r="H66" s="77">
        <f>SUM(H40:H65)</f>
        <v>487.20524999999998</v>
      </c>
      <c r="I66" s="77"/>
      <c r="J66" s="77"/>
      <c r="K66" s="78">
        <f t="shared" ref="K66" si="1">SUM(K40:K65)</f>
        <v>880.02600000000007</v>
      </c>
    </row>
    <row r="67" spans="3:11">
      <c r="C67" s="88" t="s">
        <v>72</v>
      </c>
      <c r="D67" s="80">
        <f>+I38-H66+H64+H65</f>
        <v>1672.6289999999999</v>
      </c>
      <c r="E67" s="41"/>
      <c r="G67" s="41">
        <f>+E67*D67%</f>
        <v>0</v>
      </c>
      <c r="H67" s="39"/>
      <c r="I67" s="39"/>
      <c r="J67" s="39"/>
      <c r="K67" s="43"/>
    </row>
    <row r="68" spans="3:11">
      <c r="C68" s="38" t="s">
        <v>73</v>
      </c>
      <c r="D68" s="39"/>
      <c r="E68" s="130">
        <v>70</v>
      </c>
      <c r="F68" s="47" t="s">
        <v>74</v>
      </c>
      <c r="G68" s="39"/>
      <c r="H68" s="41">
        <f>+E68*F68</f>
        <v>35</v>
      </c>
      <c r="I68" s="39"/>
      <c r="J68" s="39"/>
      <c r="K68" s="43"/>
    </row>
    <row r="69" spans="3:11">
      <c r="C69" s="49"/>
      <c r="D69" s="39"/>
      <c r="E69" s="41"/>
      <c r="F69" s="39"/>
      <c r="G69" s="39"/>
      <c r="H69" s="81" t="s">
        <v>75</v>
      </c>
      <c r="I69" s="39"/>
      <c r="J69" s="79" t="s">
        <v>76</v>
      </c>
      <c r="K69" s="87"/>
    </row>
    <row r="70" spans="3:11">
      <c r="C70" s="83" t="s">
        <v>81</v>
      </c>
      <c r="D70" s="39"/>
      <c r="E70" s="39"/>
      <c r="F70" s="39"/>
      <c r="G70" s="39"/>
      <c r="H70" s="82">
        <f>+I38-H66+H68</f>
        <v>1647.79475</v>
      </c>
      <c r="I70" s="39"/>
      <c r="J70" s="54"/>
      <c r="K70" s="192">
        <f>+H70+K66+H66</f>
        <v>3015.0259999999998</v>
      </c>
    </row>
    <row r="71" spans="3:11">
      <c r="C71" s="84">
        <f>+D67</f>
        <v>1672.6289999999999</v>
      </c>
      <c r="D71" s="39"/>
      <c r="E71" s="39"/>
      <c r="F71" s="39"/>
      <c r="G71" s="39"/>
      <c r="H71" s="39"/>
      <c r="I71" s="39"/>
      <c r="J71" s="39"/>
      <c r="K71" s="43"/>
    </row>
    <row r="72" spans="3:11">
      <c r="C72" s="85" t="s">
        <v>82</v>
      </c>
      <c r="D72" s="39"/>
      <c r="E72" s="39"/>
      <c r="F72" s="39"/>
      <c r="G72" s="39"/>
      <c r="H72" s="39"/>
      <c r="I72" s="39"/>
      <c r="J72" s="39"/>
      <c r="K72" s="43"/>
    </row>
    <row r="73" spans="3:11" ht="13.5" thickBot="1">
      <c r="C73" s="86">
        <f>+K40</f>
        <v>0</v>
      </c>
      <c r="D73" s="52"/>
      <c r="E73" s="52"/>
      <c r="F73" s="52"/>
      <c r="G73" s="52"/>
      <c r="H73" s="52"/>
      <c r="I73" s="52"/>
      <c r="J73" s="52"/>
      <c r="K73" s="53"/>
    </row>
    <row r="74" spans="3:11">
      <c r="C74" s="49"/>
      <c r="D74" s="39"/>
      <c r="E74" s="89" t="s">
        <v>84</v>
      </c>
      <c r="F74" s="90" t="s">
        <v>85</v>
      </c>
      <c r="G74" s="91" t="s">
        <v>86</v>
      </c>
      <c r="H74" s="39"/>
      <c r="I74" s="39"/>
      <c r="J74" s="39"/>
      <c r="K74" s="43"/>
    </row>
    <row r="75" spans="3:11">
      <c r="C75" s="49"/>
      <c r="D75" s="39"/>
      <c r="E75" s="50" t="s">
        <v>87</v>
      </c>
      <c r="F75" s="138">
        <v>18</v>
      </c>
      <c r="G75" s="139">
        <v>10</v>
      </c>
      <c r="H75" s="39"/>
      <c r="I75" s="39"/>
      <c r="J75" s="39"/>
      <c r="K75" s="43"/>
    </row>
    <row r="76" spans="3:11">
      <c r="C76" s="49"/>
      <c r="D76" s="39"/>
      <c r="E76" s="50" t="s">
        <v>88</v>
      </c>
      <c r="F76" s="138">
        <v>3</v>
      </c>
      <c r="G76" s="139">
        <v>0</v>
      </c>
      <c r="H76" s="39"/>
      <c r="I76" s="39"/>
      <c r="J76" s="39"/>
      <c r="K76" s="43"/>
    </row>
    <row r="77" spans="3:11" ht="13.5" thickBot="1">
      <c r="C77" s="49"/>
      <c r="D77" s="39"/>
      <c r="E77" s="92" t="s">
        <v>89</v>
      </c>
      <c r="F77" s="140">
        <f>+F75-F76</f>
        <v>15</v>
      </c>
      <c r="G77" s="141">
        <f>+G75-G76</f>
        <v>10</v>
      </c>
      <c r="H77" s="39"/>
      <c r="I77" s="39"/>
      <c r="J77" s="39"/>
      <c r="K77" s="43"/>
    </row>
    <row r="78" spans="3:11">
      <c r="C78" s="38" t="s">
        <v>83</v>
      </c>
      <c r="D78" s="39"/>
      <c r="E78" s="39"/>
      <c r="F78" s="39"/>
      <c r="G78" s="39"/>
      <c r="H78" s="39"/>
      <c r="I78" s="39"/>
      <c r="J78" s="39"/>
      <c r="K78" s="43"/>
    </row>
    <row r="79" spans="3:11">
      <c r="C79" s="50" t="s">
        <v>90</v>
      </c>
      <c r="D79" s="39"/>
      <c r="E79" s="39"/>
      <c r="F79" s="39"/>
      <c r="G79" s="39"/>
      <c r="H79" s="39"/>
      <c r="I79" s="39"/>
      <c r="J79" s="39"/>
      <c r="K79" s="43"/>
    </row>
    <row r="80" spans="3:11" ht="13.5" thickBot="1">
      <c r="C80" s="51"/>
      <c r="D80" s="52"/>
      <c r="E80" s="52"/>
      <c r="F80" s="52"/>
      <c r="G80" s="52"/>
      <c r="H80" s="52"/>
      <c r="I80" s="52"/>
      <c r="J80" s="52"/>
      <c r="K80" s="53"/>
    </row>
  </sheetData>
  <mergeCells count="4">
    <mergeCell ref="E4:F4"/>
    <mergeCell ref="F25:H25"/>
    <mergeCell ref="I25:I26"/>
    <mergeCell ref="J25:K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E40"/>
  <sheetViews>
    <sheetView topLeftCell="A22" workbookViewId="0">
      <selection activeCell="D12" sqref="D12"/>
    </sheetView>
  </sheetViews>
  <sheetFormatPr baseColWidth="10" defaultRowHeight="12.75"/>
  <cols>
    <col min="1" max="1" width="45.7109375" bestFit="1" customWidth="1"/>
    <col min="2" max="2" width="45.28515625" bestFit="1" customWidth="1"/>
    <col min="3" max="5" width="11.5703125" bestFit="1" customWidth="1"/>
  </cols>
  <sheetData>
    <row r="4" spans="1:5" ht="24">
      <c r="A4" s="93" t="s">
        <v>185</v>
      </c>
      <c r="B4" s="95"/>
      <c r="C4" s="95"/>
      <c r="D4" s="95"/>
      <c r="E4" s="95"/>
    </row>
    <row r="5" spans="1:5" ht="15">
      <c r="A5" s="94" t="s">
        <v>186</v>
      </c>
      <c r="B5" s="95"/>
      <c r="C5" s="95"/>
      <c r="D5" s="95"/>
      <c r="E5" s="95"/>
    </row>
    <row r="6" spans="1:5" ht="15">
      <c r="A6" s="95"/>
      <c r="B6" s="94" t="s">
        <v>187</v>
      </c>
      <c r="C6" s="95"/>
      <c r="D6" s="95"/>
      <c r="E6" s="95"/>
    </row>
    <row r="7" spans="1:5" ht="15">
      <c r="A7" s="95"/>
      <c r="B7" s="94" t="s">
        <v>188</v>
      </c>
      <c r="C7" s="95"/>
      <c r="D7" s="95"/>
      <c r="E7" s="95"/>
    </row>
    <row r="8" spans="1:5" ht="15">
      <c r="A8" s="95"/>
      <c r="B8" s="94" t="s">
        <v>189</v>
      </c>
      <c r="C8" s="95"/>
      <c r="D8" s="95"/>
      <c r="E8" s="95"/>
    </row>
    <row r="9" spans="1:5" ht="15">
      <c r="A9" s="95"/>
      <c r="B9" s="94" t="s">
        <v>190</v>
      </c>
      <c r="C9" s="95"/>
      <c r="D9" s="95"/>
      <c r="E9" s="95"/>
    </row>
    <row r="10" spans="1:5" ht="15">
      <c r="A10" s="95"/>
      <c r="B10" s="94" t="s">
        <v>191</v>
      </c>
      <c r="C10" s="95"/>
      <c r="D10" s="95"/>
      <c r="E10" s="95"/>
    </row>
    <row r="11" spans="1:5" ht="15">
      <c r="A11" s="95"/>
      <c r="B11" s="94" t="s">
        <v>192</v>
      </c>
      <c r="C11" s="95"/>
      <c r="D11" s="95"/>
      <c r="E11" s="95"/>
    </row>
    <row r="12" spans="1:5" ht="15">
      <c r="A12" s="95"/>
      <c r="B12" s="94" t="s">
        <v>193</v>
      </c>
      <c r="C12" s="95"/>
      <c r="D12" s="95"/>
      <c r="E12" s="95"/>
    </row>
    <row r="13" spans="1:5" ht="15">
      <c r="A13" s="94" t="s">
        <v>194</v>
      </c>
      <c r="B13" s="95"/>
      <c r="C13" s="95"/>
      <c r="D13" s="95"/>
      <c r="E13" s="95"/>
    </row>
    <row r="14" spans="1:5" ht="15">
      <c r="A14" s="94" t="s">
        <v>195</v>
      </c>
      <c r="B14" s="95"/>
      <c r="C14" s="95"/>
      <c r="D14" s="95"/>
      <c r="E14" s="95"/>
    </row>
    <row r="15" spans="1:5" ht="42">
      <c r="A15" s="96" t="s">
        <v>187</v>
      </c>
      <c r="B15" s="95"/>
      <c r="C15" s="95"/>
      <c r="D15" s="95"/>
      <c r="E15" s="95"/>
    </row>
    <row r="16" spans="1:5">
      <c r="A16" s="97" t="s">
        <v>196</v>
      </c>
      <c r="B16" s="95"/>
      <c r="C16" s="95"/>
      <c r="D16" s="95"/>
      <c r="E16" s="95"/>
    </row>
    <row r="17" spans="1:5">
      <c r="A17" s="159" t="s">
        <v>197</v>
      </c>
      <c r="B17" s="161" t="s">
        <v>198</v>
      </c>
      <c r="C17" s="162"/>
      <c r="D17" s="161" t="s">
        <v>199</v>
      </c>
      <c r="E17" s="163"/>
    </row>
    <row r="18" spans="1:5">
      <c r="A18" s="160"/>
      <c r="B18" s="98" t="s">
        <v>200</v>
      </c>
      <c r="C18" s="98" t="s">
        <v>201</v>
      </c>
      <c r="D18" s="98" t="s">
        <v>200</v>
      </c>
      <c r="E18" s="99" t="s">
        <v>201</v>
      </c>
    </row>
    <row r="19" spans="1:5" ht="25.5">
      <c r="A19" s="100" t="s">
        <v>202</v>
      </c>
      <c r="B19" s="101" t="s">
        <v>203</v>
      </c>
      <c r="C19" s="101" t="s">
        <v>204</v>
      </c>
      <c r="D19" s="101" t="s">
        <v>204</v>
      </c>
      <c r="E19" s="102" t="s">
        <v>204</v>
      </c>
    </row>
    <row r="20" spans="1:5" ht="15">
      <c r="A20" s="103" t="s">
        <v>205</v>
      </c>
      <c r="B20" s="104" t="s">
        <v>206</v>
      </c>
      <c r="C20" s="104" t="s">
        <v>207</v>
      </c>
      <c r="D20" s="104" t="s">
        <v>208</v>
      </c>
      <c r="E20" s="105" t="s">
        <v>209</v>
      </c>
    </row>
    <row r="21" spans="1:5" ht="15">
      <c r="A21" s="106" t="s">
        <v>210</v>
      </c>
      <c r="B21" s="101" t="s">
        <v>211</v>
      </c>
      <c r="C21" s="101" t="s">
        <v>204</v>
      </c>
      <c r="D21" s="101" t="s">
        <v>204</v>
      </c>
      <c r="E21" s="102" t="s">
        <v>204</v>
      </c>
    </row>
    <row r="22" spans="1:5" ht="15">
      <c r="A22" s="103" t="s">
        <v>212</v>
      </c>
      <c r="B22" s="104" t="s">
        <v>213</v>
      </c>
      <c r="C22" s="104" t="s">
        <v>204</v>
      </c>
      <c r="D22" s="104" t="s">
        <v>204</v>
      </c>
      <c r="E22" s="105" t="s">
        <v>204</v>
      </c>
    </row>
    <row r="23" spans="1:5" ht="15">
      <c r="A23" s="106" t="s">
        <v>214</v>
      </c>
      <c r="B23" s="164" t="s">
        <v>215</v>
      </c>
      <c r="C23" s="165"/>
      <c r="D23" s="165"/>
      <c r="E23" s="166"/>
    </row>
    <row r="24" spans="1:5" ht="15">
      <c r="A24" s="103" t="s">
        <v>216</v>
      </c>
      <c r="B24" s="104" t="s">
        <v>204</v>
      </c>
      <c r="C24" s="104" t="s">
        <v>140</v>
      </c>
      <c r="D24" s="155" t="s">
        <v>217</v>
      </c>
      <c r="E24" s="156"/>
    </row>
    <row r="25" spans="1:5">
      <c r="A25" s="107" t="s">
        <v>141</v>
      </c>
      <c r="B25" s="101" t="s">
        <v>204</v>
      </c>
      <c r="C25" s="101" t="s">
        <v>142</v>
      </c>
      <c r="D25" s="167"/>
      <c r="E25" s="168"/>
    </row>
    <row r="26" spans="1:5" ht="30">
      <c r="A26" s="103" t="s">
        <v>143</v>
      </c>
      <c r="B26" s="104" t="s">
        <v>204</v>
      </c>
      <c r="C26" s="104" t="s">
        <v>144</v>
      </c>
      <c r="D26" s="157"/>
      <c r="E26" s="158"/>
    </row>
    <row r="27" spans="1:5" ht="15">
      <c r="A27" s="106" t="s">
        <v>218</v>
      </c>
      <c r="B27" s="101" t="s">
        <v>144</v>
      </c>
      <c r="C27" s="101" t="s">
        <v>204</v>
      </c>
      <c r="D27" s="101" t="s">
        <v>204</v>
      </c>
      <c r="E27" s="102" t="s">
        <v>204</v>
      </c>
    </row>
    <row r="28" spans="1:5" ht="15">
      <c r="A28" s="103" t="s">
        <v>219</v>
      </c>
      <c r="B28" s="104" t="s">
        <v>204</v>
      </c>
      <c r="C28" s="104" t="s">
        <v>204</v>
      </c>
      <c r="D28" s="104" t="s">
        <v>220</v>
      </c>
      <c r="E28" s="105" t="s">
        <v>204</v>
      </c>
    </row>
    <row r="29" spans="1:5" ht="15">
      <c r="A29" s="106" t="s">
        <v>221</v>
      </c>
      <c r="B29" s="108" t="s">
        <v>222</v>
      </c>
      <c r="C29" s="101" t="s">
        <v>204</v>
      </c>
      <c r="D29" s="101" t="s">
        <v>204</v>
      </c>
      <c r="E29" s="102" t="s">
        <v>204</v>
      </c>
    </row>
    <row r="30" spans="1:5" ht="15">
      <c r="A30" s="103" t="s">
        <v>223</v>
      </c>
      <c r="B30" s="104" t="s">
        <v>224</v>
      </c>
      <c r="C30" s="104" t="s">
        <v>225</v>
      </c>
      <c r="D30" s="155" t="s">
        <v>226</v>
      </c>
      <c r="E30" s="156"/>
    </row>
    <row r="31" spans="1:5" ht="15">
      <c r="A31" s="106" t="s">
        <v>227</v>
      </c>
      <c r="B31" s="101" t="s">
        <v>228</v>
      </c>
      <c r="C31" s="101" t="s">
        <v>204</v>
      </c>
      <c r="D31" s="157"/>
      <c r="E31" s="158"/>
    </row>
    <row r="32" spans="1:5" ht="15">
      <c r="A32" s="109" t="s">
        <v>229</v>
      </c>
      <c r="B32" s="110" t="s">
        <v>230</v>
      </c>
      <c r="C32" s="110" t="s">
        <v>204</v>
      </c>
      <c r="D32" s="110" t="s">
        <v>204</v>
      </c>
      <c r="E32" s="111" t="s">
        <v>204</v>
      </c>
    </row>
    <row r="33" spans="1:5" ht="25.5">
      <c r="A33" s="112" t="s">
        <v>231</v>
      </c>
      <c r="B33" s="95"/>
      <c r="C33" s="95"/>
      <c r="D33" s="95"/>
      <c r="E33" s="95"/>
    </row>
    <row r="34" spans="1:5" ht="38.25">
      <c r="A34" s="97" t="s">
        <v>232</v>
      </c>
      <c r="B34" s="95"/>
      <c r="C34" s="95"/>
      <c r="D34" s="95"/>
      <c r="E34" s="95"/>
    </row>
    <row r="35" spans="1:5" ht="75">
      <c r="A35" s="94" t="s">
        <v>233</v>
      </c>
      <c r="B35" s="95"/>
      <c r="C35" s="95"/>
      <c r="D35" s="95"/>
      <c r="E35" s="95"/>
    </row>
    <row r="36" spans="1:5" ht="25.5">
      <c r="A36" s="97" t="s">
        <v>234</v>
      </c>
      <c r="B36" s="95"/>
      <c r="C36" s="95"/>
      <c r="D36" s="95"/>
      <c r="E36" s="95"/>
    </row>
    <row r="37" spans="1:5" ht="45">
      <c r="A37" s="94" t="s">
        <v>235</v>
      </c>
      <c r="B37" s="95"/>
      <c r="C37" s="95"/>
      <c r="D37" s="95"/>
      <c r="E37" s="95"/>
    </row>
    <row r="38" spans="1:5" ht="25.5">
      <c r="A38" s="97" t="s">
        <v>236</v>
      </c>
      <c r="B38" s="95"/>
      <c r="C38" s="95"/>
      <c r="D38" s="95"/>
      <c r="E38" s="95"/>
    </row>
    <row r="39" spans="1:5" ht="63.75">
      <c r="A39" s="97" t="s">
        <v>237</v>
      </c>
      <c r="B39" s="95"/>
      <c r="C39" s="95"/>
      <c r="D39" s="95"/>
      <c r="E39" s="95"/>
    </row>
    <row r="40" spans="1:5" ht="38.25">
      <c r="A40" s="97" t="s">
        <v>238</v>
      </c>
      <c r="B40" s="95"/>
      <c r="C40" s="95"/>
      <c r="D40" s="95"/>
      <c r="E40" s="95"/>
    </row>
  </sheetData>
  <mergeCells count="6">
    <mergeCell ref="D30:E31"/>
    <mergeCell ref="A17:A18"/>
    <mergeCell ref="B17:C17"/>
    <mergeCell ref="D17:E17"/>
    <mergeCell ref="B23:E23"/>
    <mergeCell ref="D24:E26"/>
  </mergeCells>
  <hyperlinks>
    <hyperlink ref="A5" r:id="rId1" display="https://www.urssaf.fr/portail/home/taux-et-baremes/taux-de-cotisations/les-employeurs.html" xr:uid="{00000000-0004-0000-0100-000000000000}"/>
    <hyperlink ref="B6" r:id="rId2" display="https://www.urssaf.fr/portail/home/taux-et-baremes/taux-de-cotisations/les-employeurs/les-taux-de-cotisations-de-droit.html" xr:uid="{00000000-0004-0000-0100-000001000000}"/>
    <hyperlink ref="B7" r:id="rId3" display="https://www.urssaf.fr/portail/home/taux-et-baremes/taux-de-cotisations/les-employeurs/lassurance-chomage-et-lags.html" xr:uid="{00000000-0004-0000-0100-000002000000}"/>
    <hyperlink ref="B8" r:id="rId4" display="https://www.urssaf.fr/portail/home/taux-et-baremes/taux-de-cotisations/les-employeurs/le-fnal.html" xr:uid="{00000000-0004-0000-0100-000003000000}"/>
    <hyperlink ref="B9" r:id="rId5" display="https://www.urssaf.fr/portail/home/taux-et-baremes/taux-de-cotisations/les-employeurs/les-contributions-de-retraites-c.html" xr:uid="{00000000-0004-0000-0100-000004000000}"/>
    <hyperlink ref="B10" r:id="rId6" display="https://www.urssaf.fr/portail/home/taux-et-baremes/taux-de-cotisations/les-employeurs/les-cotisations-patronales-au-ti.html" xr:uid="{00000000-0004-0000-0100-000005000000}"/>
    <hyperlink ref="B11" r:id="rId7" display="https://www.urssaf.fr/portail/home/taux-et-baremes/taux-de-cotisations/les-employeurs/les-taux-reduits.html" xr:uid="{00000000-0004-0000-0100-000006000000}"/>
    <hyperlink ref="B12" r:id="rId8" display="https://www.urssaf.fr/portail/home/taux-et-baremes/taux-de-cotisations/les-employeurs/particulier-employeur.html" xr:uid="{00000000-0004-0000-0100-000007000000}"/>
    <hyperlink ref="A13" r:id="rId9" display="https://www.urssaf.fr/portail/home/taux-et-baremes/taux-de-cotisations/les-professions-liberales.html" xr:uid="{00000000-0004-0000-0100-000008000000}"/>
    <hyperlink ref="A14" r:id="rId10" display="https://www.urssaf.fr/portail/home/taux-et-baremes/taux-de-cotisations/les-praticiens-et-auxiliaires-me.html" xr:uid="{00000000-0004-0000-0100-000009000000}"/>
    <hyperlink ref="A20" r:id="rId11" tooltip="La cotisation vieillesse" display="https://www.urssaf.fr/portail/home/employeur/calculer-les-cotisations/les-taux-de-cotisations/la-cotisation-vieillesse.html" xr:uid="{00000000-0004-0000-0100-00000A000000}"/>
    <hyperlink ref="A21" r:id="rId12" tooltip="La cotisation d’allocations familiales" display="https://www.urssaf.fr/portail/home/employeur/calculer-les-cotisations/les-taux-de-cotisations/la-cotisation-dallocations-famil.html" xr:uid="{00000000-0004-0000-0100-00000B000000}"/>
    <hyperlink ref="A22" r:id="rId13" tooltip="La contribution patronale au fonds de financement des organisations professionnelles..." display="https://www.urssaf.fr/portail/home/employeur/calculer-les-cotisations/les-taux-de-cotisations/la-contribution-patronale-au-dia.html" xr:uid="{00000000-0004-0000-0100-00000C000000}"/>
    <hyperlink ref="A23" r:id="rId14" tooltip="La cotisation d’accidents du travail (AT) et maladies professionnelles..." display="https://www.urssaf.fr/portail/home/employeur/calculer-les-cotisations/les-taux-de-cotisations/la-cotisation-daccidents-du-trav.html" xr:uid="{00000000-0004-0000-0100-00000D000000}"/>
    <hyperlink ref="B23" r:id="rId15" display="https://www.urssaf.fr/portail/home/taux-et-baremes/taux-de-cotisations/les-employeurs/les-taux-de-cotisations-de-droit.html" xr:uid="{00000000-0004-0000-0100-00000E000000}"/>
    <hyperlink ref="A24" r:id="rId16" display="https://www.urssaf.fr/portail/home/taux-et-baremes/taux-de-cotisations/les-employeurs/les-taux-de-cotisations-de-droit.html" xr:uid="{00000000-0004-0000-0100-00000F000000}"/>
    <hyperlink ref="A26" r:id="rId17" tooltip="La CSG-CRDS" display="https://www.urssaf.fr/portail/home/employeur/calculer-les-cotisations/les-taux-de-cotisations/la-csg-crds.html" xr:uid="{00000000-0004-0000-0100-000010000000}"/>
    <hyperlink ref="A27" r:id="rId18" tooltip="La contribution au Fonds national d’aide au logement (Fnal)" display="https://www.urssaf.fr/portail/home/employeur/calculer-les-cotisations/les-taux-de-cotisations/la-contribution-au-fonds-nationa.html" xr:uid="{00000000-0004-0000-0100-000011000000}"/>
    <hyperlink ref="A28" r:id="rId19" display="https://www.urssaf.fr/portail/home/taux-et-baremes/taux-de-cotisations/les-employeurs/les-taux-de-cotisations-de-droit.html" xr:uid="{00000000-0004-0000-0100-000012000000}"/>
    <hyperlink ref="A29" r:id="rId20" tooltip="Le versement transport et le versement transport additionnel" display="https://www.urssaf.fr/portail/home/employeur/calculer-les-cotisations/les-taux-de-cotisations/le-versement-transport-et-le-ver.html" xr:uid="{00000000-0004-0000-0100-000013000000}"/>
    <hyperlink ref="B29" r:id="rId21" display="https://www.urssaf.fr/portail/home/taux-et-baremes/taux-de-cotisations/les-employeurs/les-taux-de-cotisations-de-droit.html" xr:uid="{00000000-0004-0000-0100-000014000000}"/>
    <hyperlink ref="A30" r:id="rId22" tooltip="L’assurance chômage et l’AGS" display="https://www.urssaf.fr/portail/home/employeur/calculer-les-cotisations/les-taux-de-cotisations/lassurance-chomage-et-lags.html" xr:uid="{00000000-0004-0000-0100-000015000000}"/>
    <hyperlink ref="A31" r:id="rId23" tooltip="L’assurance chômage et l’AGS" display="https://www.urssaf.fr/portail/home/employeur/calculer-les-cotisations/les-taux-de-cotisations/lassurance-chomage-et-lags.html" xr:uid="{00000000-0004-0000-0100-000016000000}"/>
    <hyperlink ref="A32" r:id="rId24" tooltip="Le forfait social" display="https://www.urssaf.fr/portail/home/employeur/calculer-les-cotisations/les-taux-de-cotisations/le-forfait-social.html" xr:uid="{00000000-0004-0000-0100-000017000000}"/>
    <hyperlink ref="A35" r:id="rId25" display="https://www.urssaf.fr/portail/home/taux-et-baremes/taux-de-cotisations/les-employeurs/les-taux-de-cotisations-de-droit.html" xr:uid="{00000000-0004-0000-0100-000018000000}"/>
    <hyperlink ref="A37" r:id="rId26" display="https://www.urssaf.fr/portail/home/taux-et-baremes/taux-de-cotisations/les-employeurs/les-taux-de-cotisations-de-droit.html" xr:uid="{00000000-0004-0000-0100-000019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4"/>
  <sheetViews>
    <sheetView workbookViewId="0">
      <selection activeCell="I17" sqref="I17"/>
    </sheetView>
  </sheetViews>
  <sheetFormatPr baseColWidth="10" defaultRowHeight="12.75"/>
  <cols>
    <col min="1" max="1" width="45.7109375" bestFit="1" customWidth="1"/>
    <col min="2" max="2" width="24.7109375" bestFit="1" customWidth="1"/>
    <col min="3" max="3" width="11.85546875" bestFit="1" customWidth="1"/>
    <col min="4" max="5" width="11.5703125" bestFit="1" customWidth="1"/>
    <col min="6" max="6" width="45.7109375" bestFit="1" customWidth="1"/>
  </cols>
  <sheetData>
    <row r="1" spans="1:6">
      <c r="A1" s="95" t="s">
        <v>257</v>
      </c>
      <c r="B1" s="95"/>
      <c r="C1" s="95"/>
      <c r="D1" s="95"/>
      <c r="E1" s="95"/>
      <c r="F1" s="95"/>
    </row>
    <row r="2" spans="1:6" ht="102">
      <c r="A2" s="95" t="s">
        <v>258</v>
      </c>
      <c r="B2" s="95"/>
      <c r="C2" s="95"/>
      <c r="D2" s="95"/>
      <c r="E2" s="95"/>
      <c r="F2" s="95"/>
    </row>
    <row r="3" spans="1:6">
      <c r="A3" s="169" t="s">
        <v>259</v>
      </c>
      <c r="B3" s="170"/>
      <c r="C3" s="123" t="s">
        <v>260</v>
      </c>
      <c r="D3" s="169" t="s">
        <v>261</v>
      </c>
      <c r="E3" s="170"/>
      <c r="F3" s="175" t="s">
        <v>262</v>
      </c>
    </row>
    <row r="4" spans="1:6">
      <c r="A4" s="171"/>
      <c r="B4" s="172"/>
      <c r="C4" s="124" t="s">
        <v>263</v>
      </c>
      <c r="D4" s="173"/>
      <c r="E4" s="174"/>
      <c r="F4" s="176"/>
    </row>
    <row r="5" spans="1:6">
      <c r="A5" s="171"/>
      <c r="B5" s="172"/>
      <c r="C5" s="95"/>
      <c r="D5" s="125" t="s">
        <v>200</v>
      </c>
      <c r="E5" s="125" t="s">
        <v>201</v>
      </c>
      <c r="F5" s="176"/>
    </row>
    <row r="6" spans="1:6">
      <c r="A6" s="173"/>
      <c r="B6" s="174"/>
      <c r="C6" s="95"/>
      <c r="D6" s="126" t="s">
        <v>263</v>
      </c>
      <c r="E6" s="126" t="s">
        <v>263</v>
      </c>
      <c r="F6" s="177"/>
    </row>
    <row r="7" spans="1:6">
      <c r="A7" s="178" t="s">
        <v>264</v>
      </c>
      <c r="B7" s="179"/>
      <c r="C7" s="179"/>
      <c r="D7" s="179"/>
      <c r="E7" s="179"/>
      <c r="F7" s="180"/>
    </row>
    <row r="8" spans="1:6">
      <c r="A8" s="181" t="s">
        <v>265</v>
      </c>
      <c r="B8" s="182"/>
      <c r="C8" s="127">
        <v>13</v>
      </c>
      <c r="D8" s="127">
        <v>13</v>
      </c>
      <c r="E8" s="127" t="s">
        <v>204</v>
      </c>
      <c r="F8" s="183" t="s">
        <v>266</v>
      </c>
    </row>
    <row r="9" spans="1:6">
      <c r="A9" s="181" t="s">
        <v>267</v>
      </c>
      <c r="B9" s="182"/>
      <c r="C9" s="127">
        <v>0.3</v>
      </c>
      <c r="D9" s="127">
        <v>0.3</v>
      </c>
      <c r="E9" s="127" t="s">
        <v>204</v>
      </c>
      <c r="F9" s="184"/>
    </row>
    <row r="10" spans="1:6">
      <c r="A10" s="181" t="s">
        <v>268</v>
      </c>
      <c r="B10" s="182"/>
      <c r="C10" s="127" t="s">
        <v>269</v>
      </c>
      <c r="D10" s="127" t="s">
        <v>269</v>
      </c>
      <c r="E10" s="127" t="s">
        <v>204</v>
      </c>
      <c r="F10" s="184"/>
    </row>
    <row r="11" spans="1:6">
      <c r="A11" s="181" t="s">
        <v>270</v>
      </c>
      <c r="B11" s="182"/>
      <c r="C11" s="127">
        <v>2.2999999999999998</v>
      </c>
      <c r="D11" s="127">
        <v>1.9</v>
      </c>
      <c r="E11" s="127">
        <v>0.4</v>
      </c>
      <c r="F11" s="184"/>
    </row>
    <row r="12" spans="1:6">
      <c r="A12" s="181" t="s">
        <v>271</v>
      </c>
      <c r="B12" s="182"/>
      <c r="C12" s="127">
        <v>0.5</v>
      </c>
      <c r="D12" s="127">
        <v>0.5</v>
      </c>
      <c r="E12" s="127" t="s">
        <v>204</v>
      </c>
      <c r="F12" s="184"/>
    </row>
    <row r="13" spans="1:6">
      <c r="A13" s="181" t="s">
        <v>212</v>
      </c>
      <c r="B13" s="182"/>
      <c r="C13" s="127">
        <v>1.6E-2</v>
      </c>
      <c r="D13" s="127">
        <v>1.6E-2</v>
      </c>
      <c r="E13" s="127" t="s">
        <v>204</v>
      </c>
      <c r="F13" s="184"/>
    </row>
    <row r="14" spans="1:6">
      <c r="A14" s="181" t="s">
        <v>214</v>
      </c>
      <c r="B14" s="182"/>
      <c r="C14" s="181" t="s">
        <v>272</v>
      </c>
      <c r="D14" s="182"/>
      <c r="E14" s="127" t="s">
        <v>204</v>
      </c>
      <c r="F14" s="185"/>
    </row>
    <row r="15" spans="1:6">
      <c r="A15" s="181" t="s">
        <v>273</v>
      </c>
      <c r="B15" s="182"/>
      <c r="C15" s="127">
        <v>6.8</v>
      </c>
      <c r="D15" s="127" t="s">
        <v>204</v>
      </c>
      <c r="E15" s="127">
        <v>6.8</v>
      </c>
      <c r="F15" s="183" t="s">
        <v>274</v>
      </c>
    </row>
    <row r="16" spans="1:6">
      <c r="A16" s="181" t="s">
        <v>275</v>
      </c>
      <c r="B16" s="182"/>
      <c r="C16" s="127">
        <v>2.4</v>
      </c>
      <c r="D16" s="127" t="s">
        <v>204</v>
      </c>
      <c r="E16" s="127">
        <v>2.4</v>
      </c>
      <c r="F16" s="185"/>
    </row>
    <row r="17" spans="1:6">
      <c r="A17" s="181" t="s">
        <v>276</v>
      </c>
      <c r="B17" s="182"/>
      <c r="C17" s="127">
        <v>0.5</v>
      </c>
      <c r="D17" s="127" t="s">
        <v>204</v>
      </c>
      <c r="E17" s="127">
        <v>0.5</v>
      </c>
      <c r="F17" s="127" t="s">
        <v>204</v>
      </c>
    </row>
    <row r="18" spans="1:6">
      <c r="A18" s="181" t="s">
        <v>277</v>
      </c>
      <c r="B18" s="182"/>
      <c r="C18" s="127">
        <v>15.45</v>
      </c>
      <c r="D18" s="127">
        <v>8.5500000000000007</v>
      </c>
      <c r="E18" s="127">
        <v>6.9</v>
      </c>
      <c r="F18" s="183" t="s">
        <v>278</v>
      </c>
    </row>
    <row r="19" spans="1:6">
      <c r="A19" s="181" t="s">
        <v>279</v>
      </c>
      <c r="B19" s="182"/>
      <c r="C19" s="127">
        <v>0.1</v>
      </c>
      <c r="D19" s="127">
        <v>0.1</v>
      </c>
      <c r="E19" s="127" t="s">
        <v>204</v>
      </c>
      <c r="F19" s="185"/>
    </row>
    <row r="20" spans="1:6">
      <c r="A20" s="181" t="s">
        <v>280</v>
      </c>
      <c r="B20" s="182"/>
      <c r="C20" s="127">
        <v>5</v>
      </c>
      <c r="D20" s="127">
        <v>4.05</v>
      </c>
      <c r="E20" s="127">
        <v>0.95</v>
      </c>
      <c r="F20" s="183" t="s">
        <v>281</v>
      </c>
    </row>
    <row r="21" spans="1:6">
      <c r="A21" s="181" t="s">
        <v>282</v>
      </c>
      <c r="B21" s="182"/>
      <c r="C21" s="127">
        <v>0.15</v>
      </c>
      <c r="D21" s="127">
        <v>0.15</v>
      </c>
      <c r="E21" s="127" t="s">
        <v>204</v>
      </c>
      <c r="F21" s="185"/>
    </row>
    <row r="22" spans="1:6">
      <c r="A22" s="178" t="s">
        <v>283</v>
      </c>
      <c r="B22" s="179"/>
      <c r="C22" s="179"/>
      <c r="D22" s="179"/>
      <c r="E22" s="179"/>
      <c r="F22" s="180"/>
    </row>
    <row r="23" spans="1:6" ht="14.25">
      <c r="A23" s="183" t="s">
        <v>284</v>
      </c>
      <c r="B23" s="127" t="s">
        <v>285</v>
      </c>
      <c r="C23" s="127">
        <v>7.75</v>
      </c>
      <c r="D23" s="127">
        <v>4.6500000000000004</v>
      </c>
      <c r="E23" s="127">
        <v>3.1</v>
      </c>
      <c r="F23" s="183" t="s">
        <v>278</v>
      </c>
    </row>
    <row r="24" spans="1:6">
      <c r="A24" s="184"/>
      <c r="B24" s="127" t="s">
        <v>286</v>
      </c>
      <c r="C24" s="127">
        <v>1.5</v>
      </c>
      <c r="D24" s="127">
        <v>1.5</v>
      </c>
      <c r="E24" s="127" t="s">
        <v>204</v>
      </c>
      <c r="F24" s="184"/>
    </row>
    <row r="25" spans="1:6">
      <c r="A25" s="184"/>
      <c r="B25" s="127" t="s">
        <v>287</v>
      </c>
      <c r="C25" s="127">
        <v>2</v>
      </c>
      <c r="D25" s="127">
        <v>1.2</v>
      </c>
      <c r="E25" s="127">
        <v>0.8</v>
      </c>
      <c r="F25" s="185"/>
    </row>
    <row r="26" spans="1:6" ht="14.25">
      <c r="A26" s="184"/>
      <c r="B26" s="127" t="s">
        <v>288</v>
      </c>
      <c r="C26" s="127">
        <v>20.55</v>
      </c>
      <c r="D26" s="127">
        <v>12.75</v>
      </c>
      <c r="E26" s="127">
        <v>7.8</v>
      </c>
      <c r="F26" s="183" t="s">
        <v>289</v>
      </c>
    </row>
    <row r="27" spans="1:6">
      <c r="A27" s="184"/>
      <c r="B27" s="127" t="s">
        <v>290</v>
      </c>
      <c r="C27" s="127">
        <v>2.2000000000000002</v>
      </c>
      <c r="D27" s="127">
        <v>1.3</v>
      </c>
      <c r="E27" s="127">
        <v>0.9</v>
      </c>
      <c r="F27" s="185"/>
    </row>
    <row r="28" spans="1:6">
      <c r="A28" s="184"/>
      <c r="B28" s="127" t="s">
        <v>291</v>
      </c>
      <c r="C28" s="127">
        <v>0.06</v>
      </c>
      <c r="D28" s="127">
        <v>3.5999999999999997E-2</v>
      </c>
      <c r="E28" s="127">
        <v>2.4E-2</v>
      </c>
      <c r="F28" s="127" t="s">
        <v>281</v>
      </c>
    </row>
    <row r="29" spans="1:6" ht="14.25">
      <c r="A29" s="184"/>
      <c r="B29" s="127" t="s">
        <v>292</v>
      </c>
      <c r="C29" s="127">
        <v>20.55</v>
      </c>
      <c r="D29" s="181" t="s">
        <v>293</v>
      </c>
      <c r="E29" s="182"/>
      <c r="F29" s="127" t="s">
        <v>294</v>
      </c>
    </row>
    <row r="30" spans="1:6">
      <c r="A30" s="185"/>
      <c r="B30" s="127" t="s">
        <v>295</v>
      </c>
      <c r="C30" s="127">
        <v>2.2000000000000002</v>
      </c>
      <c r="D30" s="127">
        <v>1.3</v>
      </c>
      <c r="E30" s="127">
        <v>0.9</v>
      </c>
      <c r="F30" s="127" t="s">
        <v>204</v>
      </c>
    </row>
    <row r="31" spans="1:6">
      <c r="A31" s="127" t="s">
        <v>204</v>
      </c>
      <c r="B31" s="127" t="s">
        <v>296</v>
      </c>
      <c r="C31" s="127">
        <v>0.35</v>
      </c>
      <c r="D31" s="127">
        <v>0.22</v>
      </c>
      <c r="E31" s="127">
        <v>0.13</v>
      </c>
      <c r="F31" s="127" t="s">
        <v>297</v>
      </c>
    </row>
    <row r="32" spans="1:6" ht="14.25">
      <c r="A32" s="183" t="s">
        <v>298</v>
      </c>
      <c r="B32" s="127" t="s">
        <v>299</v>
      </c>
      <c r="C32" s="127">
        <v>7.75</v>
      </c>
      <c r="D32" s="127">
        <v>4.6500000000000004</v>
      </c>
      <c r="E32" s="127">
        <v>3.1</v>
      </c>
      <c r="F32" s="183" t="s">
        <v>278</v>
      </c>
    </row>
    <row r="33" spans="1:6">
      <c r="A33" s="184"/>
      <c r="B33" s="127" t="s">
        <v>300</v>
      </c>
      <c r="C33" s="127">
        <v>2</v>
      </c>
      <c r="D33" s="127">
        <v>1.2</v>
      </c>
      <c r="E33" s="127">
        <v>0.8</v>
      </c>
      <c r="F33" s="185"/>
    </row>
    <row r="34" spans="1:6" ht="14.25">
      <c r="A34" s="184"/>
      <c r="B34" s="127" t="s">
        <v>301</v>
      </c>
      <c r="C34" s="127">
        <v>20.25</v>
      </c>
      <c r="D34" s="127">
        <v>12.15</v>
      </c>
      <c r="E34" s="127">
        <v>8.1</v>
      </c>
      <c r="F34" s="183" t="s">
        <v>302</v>
      </c>
    </row>
    <row r="35" spans="1:6">
      <c r="A35" s="185"/>
      <c r="B35" s="127" t="s">
        <v>303</v>
      </c>
      <c r="C35" s="127">
        <v>2.2000000000000002</v>
      </c>
      <c r="D35" s="127">
        <v>1.3</v>
      </c>
      <c r="E35" s="127">
        <v>0.9</v>
      </c>
      <c r="F35" s="185"/>
    </row>
    <row r="36" spans="1:6">
      <c r="A36" s="178" t="s">
        <v>304</v>
      </c>
      <c r="B36" s="179"/>
      <c r="C36" s="179"/>
      <c r="D36" s="179"/>
      <c r="E36" s="179"/>
      <c r="F36" s="180"/>
    </row>
    <row r="37" spans="1:6">
      <c r="A37" s="181" t="s">
        <v>305</v>
      </c>
      <c r="B37" s="182"/>
      <c r="C37" s="127">
        <v>4.25</v>
      </c>
      <c r="D37" s="127">
        <v>4.25</v>
      </c>
      <c r="E37" s="183" t="s">
        <v>204</v>
      </c>
      <c r="F37" s="183" t="s">
        <v>266</v>
      </c>
    </row>
    <row r="38" spans="1:6">
      <c r="A38" s="181" t="s">
        <v>306</v>
      </c>
      <c r="B38" s="182"/>
      <c r="C38" s="127">
        <v>0.45</v>
      </c>
      <c r="D38" s="127">
        <v>0.45</v>
      </c>
      <c r="E38" s="184"/>
      <c r="F38" s="184"/>
    </row>
    <row r="39" spans="1:6">
      <c r="A39" s="181" t="s">
        <v>307</v>
      </c>
      <c r="B39" s="182"/>
      <c r="C39" s="127">
        <v>0.68</v>
      </c>
      <c r="D39" s="127">
        <v>0.68</v>
      </c>
      <c r="E39" s="184"/>
      <c r="F39" s="184"/>
    </row>
    <row r="40" spans="1:6">
      <c r="A40" s="181" t="s">
        <v>308</v>
      </c>
      <c r="B40" s="182"/>
      <c r="C40" s="127">
        <v>1</v>
      </c>
      <c r="D40" s="127">
        <v>1</v>
      </c>
      <c r="E40" s="184"/>
      <c r="F40" s="184"/>
    </row>
    <row r="41" spans="1:6">
      <c r="A41" s="181" t="s">
        <v>309</v>
      </c>
      <c r="B41" s="182"/>
      <c r="C41" s="127">
        <v>0.55000000000000004</v>
      </c>
      <c r="D41" s="127">
        <v>0.55000000000000004</v>
      </c>
      <c r="E41" s="185"/>
      <c r="F41" s="185"/>
    </row>
    <row r="42" spans="1:6" ht="51">
      <c r="A42" s="95" t="s">
        <v>310</v>
      </c>
      <c r="B42" s="95"/>
      <c r="C42" s="95"/>
      <c r="D42" s="95"/>
      <c r="E42" s="184"/>
      <c r="F42" s="184"/>
    </row>
    <row r="43" spans="1:6">
      <c r="A43" s="95"/>
      <c r="B43" s="95"/>
      <c r="C43" s="95"/>
      <c r="D43" s="95"/>
      <c r="E43" s="185"/>
      <c r="F43" s="185"/>
    </row>
    <row r="44" spans="1:6" ht="63.75">
      <c r="A44" s="95" t="s">
        <v>311</v>
      </c>
      <c r="B44" s="95"/>
      <c r="C44" s="95"/>
      <c r="D44" s="95"/>
      <c r="E44" s="95"/>
      <c r="F44" s="95"/>
    </row>
    <row r="45" spans="1:6" ht="25.5">
      <c r="A45" s="95" t="s">
        <v>312</v>
      </c>
      <c r="B45" s="95"/>
      <c r="C45" s="95"/>
      <c r="D45" s="95"/>
      <c r="E45" s="95"/>
      <c r="F45" s="95"/>
    </row>
    <row r="46" spans="1:6" ht="38.25">
      <c r="A46" s="95" t="s">
        <v>313</v>
      </c>
      <c r="B46" s="95"/>
      <c r="C46" s="95"/>
      <c r="D46" s="95"/>
      <c r="E46" s="95"/>
      <c r="F46" s="95"/>
    </row>
    <row r="47" spans="1:6">
      <c r="A47" s="95"/>
      <c r="B47" s="95"/>
      <c r="C47" s="95"/>
      <c r="D47" s="95"/>
      <c r="E47" s="95"/>
      <c r="F47" s="95"/>
    </row>
    <row r="48" spans="1:6" ht="25.5">
      <c r="A48" s="95" t="s">
        <v>314</v>
      </c>
      <c r="B48" s="95"/>
      <c r="C48" s="95"/>
      <c r="D48" s="95"/>
      <c r="E48" s="95"/>
      <c r="F48" s="95"/>
    </row>
    <row r="49" spans="1:6">
      <c r="A49" s="95"/>
      <c r="B49" s="95"/>
      <c r="C49" s="95"/>
      <c r="D49" s="95"/>
      <c r="E49" s="95"/>
      <c r="F49" s="95"/>
    </row>
    <row r="50" spans="1:6" ht="38.25">
      <c r="A50" s="95" t="s">
        <v>315</v>
      </c>
      <c r="B50" s="95"/>
      <c r="C50" s="95"/>
      <c r="D50" s="95"/>
      <c r="E50" s="95"/>
      <c r="F50" s="95"/>
    </row>
    <row r="51" spans="1:6">
      <c r="A51" s="95"/>
      <c r="B51" s="95"/>
      <c r="C51" s="95"/>
      <c r="D51" s="95"/>
      <c r="E51" s="95"/>
      <c r="F51" s="95"/>
    </row>
    <row r="52" spans="1:6" ht="25.5">
      <c r="A52" s="95" t="s">
        <v>316</v>
      </c>
      <c r="B52" s="95"/>
      <c r="C52" s="95"/>
      <c r="D52" s="95"/>
      <c r="E52" s="95"/>
      <c r="F52" s="95"/>
    </row>
    <row r="53" spans="1:6">
      <c r="A53" s="95"/>
      <c r="B53" s="95"/>
      <c r="C53" s="95"/>
      <c r="D53" s="95"/>
      <c r="E53" s="95"/>
      <c r="F53" s="95"/>
    </row>
    <row r="54" spans="1:6" ht="38.25">
      <c r="A54" s="95" t="s">
        <v>317</v>
      </c>
      <c r="B54" s="95"/>
      <c r="C54" s="95"/>
      <c r="D54" s="95"/>
      <c r="E54" s="95"/>
      <c r="F54" s="95"/>
    </row>
    <row r="55" spans="1:6">
      <c r="A55" s="95"/>
      <c r="B55" s="95"/>
      <c r="C55" s="95"/>
      <c r="D55" s="95"/>
      <c r="E55" s="95"/>
      <c r="F55" s="95"/>
    </row>
    <row r="56" spans="1:6" ht="38.25">
      <c r="A56" s="95" t="s">
        <v>318</v>
      </c>
      <c r="B56" s="95"/>
      <c r="C56" s="95"/>
      <c r="D56" s="95"/>
      <c r="E56" s="95"/>
      <c r="F56" s="95"/>
    </row>
    <row r="57" spans="1:6">
      <c r="A57" s="95"/>
      <c r="B57" s="95"/>
      <c r="C57" s="95"/>
      <c r="D57" s="95"/>
      <c r="E57" s="95"/>
      <c r="F57" s="95"/>
    </row>
    <row r="58" spans="1:6" ht="25.5">
      <c r="A58" s="95" t="s">
        <v>319</v>
      </c>
      <c r="B58" s="95"/>
      <c r="C58" s="95"/>
      <c r="D58" s="95"/>
      <c r="E58" s="95"/>
      <c r="F58" s="95"/>
    </row>
    <row r="59" spans="1:6">
      <c r="A59" s="95"/>
      <c r="B59" s="95"/>
      <c r="C59" s="95"/>
      <c r="D59" s="95"/>
      <c r="E59" s="95"/>
      <c r="F59" s="95"/>
    </row>
    <row r="60" spans="1:6" ht="76.5">
      <c r="A60" s="95" t="s">
        <v>320</v>
      </c>
      <c r="B60" s="95"/>
      <c r="C60" s="95"/>
      <c r="D60" s="95"/>
      <c r="E60" s="95"/>
      <c r="F60" s="95"/>
    </row>
    <row r="61" spans="1:6" ht="38.25">
      <c r="A61" s="95" t="s">
        <v>321</v>
      </c>
      <c r="B61" s="95"/>
      <c r="C61" s="95"/>
      <c r="D61" s="95"/>
      <c r="E61" s="95"/>
      <c r="F61" s="95"/>
    </row>
    <row r="62" spans="1:6" ht="25.5">
      <c r="A62" s="128" t="s">
        <v>322</v>
      </c>
      <c r="B62" s="95"/>
      <c r="C62" s="95"/>
      <c r="D62" s="95"/>
      <c r="E62" s="95"/>
      <c r="F62" s="95"/>
    </row>
    <row r="63" spans="1:6" ht="25.5">
      <c r="A63" s="128" t="s">
        <v>323</v>
      </c>
      <c r="B63" s="95"/>
      <c r="C63" s="95"/>
      <c r="D63" s="95"/>
      <c r="E63" s="95"/>
      <c r="F63" s="95"/>
    </row>
    <row r="64" spans="1:6" ht="25.5">
      <c r="A64" s="128" t="s">
        <v>324</v>
      </c>
      <c r="B64" s="95"/>
      <c r="C64" s="95"/>
      <c r="D64" s="95"/>
      <c r="E64" s="95"/>
      <c r="F64" s="95"/>
    </row>
  </sheetData>
  <mergeCells count="39">
    <mergeCell ref="F26:F27"/>
    <mergeCell ref="D29:E29"/>
    <mergeCell ref="A36:F36"/>
    <mergeCell ref="A37:B37"/>
    <mergeCell ref="E37:E43"/>
    <mergeCell ref="F37:F43"/>
    <mergeCell ref="A38:B38"/>
    <mergeCell ref="A39:B39"/>
    <mergeCell ref="A40:B40"/>
    <mergeCell ref="A41:B41"/>
    <mergeCell ref="A15:B15"/>
    <mergeCell ref="F15:F16"/>
    <mergeCell ref="A16:B16"/>
    <mergeCell ref="A32:A35"/>
    <mergeCell ref="F32:F33"/>
    <mergeCell ref="F34:F35"/>
    <mergeCell ref="A17:B17"/>
    <mergeCell ref="A18:B18"/>
    <mergeCell ref="F18:F19"/>
    <mergeCell ref="A19:B19"/>
    <mergeCell ref="A20:B20"/>
    <mergeCell ref="F20:F21"/>
    <mergeCell ref="A21:B21"/>
    <mergeCell ref="A22:F22"/>
    <mergeCell ref="A23:A30"/>
    <mergeCell ref="F23:F25"/>
    <mergeCell ref="A3:B6"/>
    <mergeCell ref="D3:E4"/>
    <mergeCell ref="F3:F6"/>
    <mergeCell ref="A7:F7"/>
    <mergeCell ref="A8:B8"/>
    <mergeCell ref="F8:F14"/>
    <mergeCell ref="A9:B9"/>
    <mergeCell ref="A10:B10"/>
    <mergeCell ref="A11:B11"/>
    <mergeCell ref="A12:B12"/>
    <mergeCell ref="A13:B13"/>
    <mergeCell ref="A14:B14"/>
    <mergeCell ref="C14:D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I62"/>
  <sheetViews>
    <sheetView topLeftCell="A25" workbookViewId="0">
      <selection activeCell="J44" sqref="J44"/>
    </sheetView>
  </sheetViews>
  <sheetFormatPr baseColWidth="10" defaultColWidth="9.140625" defaultRowHeight="12.75"/>
  <cols>
    <col min="1" max="1" width="9.140625" style="8"/>
  </cols>
  <sheetData>
    <row r="4" spans="2:9">
      <c r="B4" t="s">
        <v>137</v>
      </c>
    </row>
    <row r="6" spans="2:9" ht="14.25">
      <c r="B6" t="s">
        <v>138</v>
      </c>
    </row>
    <row r="9" spans="2:9" ht="45">
      <c r="B9" s="25" t="s">
        <v>139</v>
      </c>
      <c r="C9" s="26"/>
      <c r="D9" s="26" t="s">
        <v>140</v>
      </c>
      <c r="E9" s="186" t="s">
        <v>138</v>
      </c>
      <c r="F9" s="187"/>
    </row>
    <row r="10" spans="2:9" ht="38.25">
      <c r="B10" s="24" t="s">
        <v>141</v>
      </c>
      <c r="C10" s="26"/>
      <c r="D10" s="26" t="s">
        <v>142</v>
      </c>
      <c r="E10" s="188"/>
      <c r="F10" s="189"/>
    </row>
    <row r="11" spans="2:9" ht="135">
      <c r="B11" s="25" t="s">
        <v>143</v>
      </c>
      <c r="C11" s="26"/>
      <c r="D11" s="26" t="s">
        <v>144</v>
      </c>
      <c r="E11" s="190"/>
      <c r="F11" s="191"/>
    </row>
    <row r="12" spans="2:9" ht="17.25">
      <c r="I12" s="27" t="s">
        <v>151</v>
      </c>
    </row>
    <row r="14" spans="2:9">
      <c r="I14" t="s">
        <v>152</v>
      </c>
    </row>
    <row r="15" spans="2:9">
      <c r="B15" t="s">
        <v>145</v>
      </c>
      <c r="D15">
        <v>3311</v>
      </c>
    </row>
    <row r="16" spans="2:9">
      <c r="B16" t="s">
        <v>146</v>
      </c>
      <c r="D16">
        <f>+D15</f>
        <v>3311</v>
      </c>
      <c r="I16" t="s">
        <v>153</v>
      </c>
    </row>
    <row r="17" spans="2:9">
      <c r="B17" t="s">
        <v>147</v>
      </c>
      <c r="D17">
        <f>+D15*3</f>
        <v>9933</v>
      </c>
    </row>
    <row r="18" spans="2:9" ht="15">
      <c r="B18" t="s">
        <v>148</v>
      </c>
      <c r="D18">
        <f>+D15*4</f>
        <v>13244</v>
      </c>
      <c r="I18" s="18" t="s">
        <v>154</v>
      </c>
    </row>
    <row r="20" spans="2:9">
      <c r="B20" t="s">
        <v>150</v>
      </c>
      <c r="D20">
        <f>+D15</f>
        <v>3311</v>
      </c>
      <c r="I20" t="s">
        <v>155</v>
      </c>
    </row>
    <row r="21" spans="2:9">
      <c r="B21" t="s">
        <v>149</v>
      </c>
      <c r="D21">
        <f>+D15*2</f>
        <v>6622</v>
      </c>
    </row>
    <row r="22" spans="2:9" ht="15">
      <c r="I22" s="18" t="s">
        <v>156</v>
      </c>
    </row>
    <row r="29" spans="2:9">
      <c r="B29" t="s">
        <v>157</v>
      </c>
    </row>
    <row r="31" spans="2:9" ht="15">
      <c r="B31" s="18" t="s">
        <v>158</v>
      </c>
    </row>
    <row r="32" spans="2:9">
      <c r="B32" s="28"/>
    </row>
    <row r="33" spans="2:2">
      <c r="B33" s="28" t="s">
        <v>159</v>
      </c>
    </row>
    <row r="34" spans="2:2">
      <c r="B34" s="28" t="s">
        <v>160</v>
      </c>
    </row>
    <row r="36" spans="2:2">
      <c r="B36" t="s">
        <v>161</v>
      </c>
    </row>
    <row r="38" spans="2:2">
      <c r="B38" t="s">
        <v>162</v>
      </c>
    </row>
    <row r="40" spans="2:2" ht="15">
      <c r="B40" s="18" t="s">
        <v>163</v>
      </c>
    </row>
    <row r="43" spans="2:2" ht="30">
      <c r="B43" s="29" t="s">
        <v>165</v>
      </c>
    </row>
    <row r="45" spans="2:2">
      <c r="B45" t="s">
        <v>166</v>
      </c>
    </row>
    <row r="46" spans="2:2">
      <c r="B46" s="28"/>
    </row>
    <row r="47" spans="2:2" ht="15">
      <c r="B47" s="30" t="s">
        <v>167</v>
      </c>
    </row>
    <row r="48" spans="2:2">
      <c r="B48" s="28" t="s">
        <v>168</v>
      </c>
    </row>
    <row r="49" spans="2:2">
      <c r="B49" s="28" t="s">
        <v>169</v>
      </c>
    </row>
    <row r="51" spans="2:2" ht="14.25">
      <c r="B51" t="s">
        <v>170</v>
      </c>
    </row>
    <row r="53" spans="2:2">
      <c r="B53" t="s">
        <v>171</v>
      </c>
    </row>
    <row r="54" spans="2:2">
      <c r="B54" s="28"/>
    </row>
    <row r="55" spans="2:2">
      <c r="B55" s="28" t="s">
        <v>172</v>
      </c>
    </row>
    <row r="56" spans="2:2">
      <c r="B56" s="28" t="s">
        <v>173</v>
      </c>
    </row>
    <row r="57" spans="2:2">
      <c r="B57" s="28" t="s">
        <v>174</v>
      </c>
    </row>
    <row r="58" spans="2:2">
      <c r="B58" s="28" t="s">
        <v>175</v>
      </c>
    </row>
    <row r="59" spans="2:2">
      <c r="B59" s="28" t="s">
        <v>176</v>
      </c>
    </row>
    <row r="60" spans="2:2">
      <c r="B60" s="28" t="s">
        <v>177</v>
      </c>
    </row>
    <row r="62" spans="2:2">
      <c r="B62" t="s">
        <v>178</v>
      </c>
    </row>
  </sheetData>
  <mergeCells count="1">
    <mergeCell ref="E9:F11"/>
  </mergeCells>
  <hyperlinks>
    <hyperlink ref="B9" r:id="rId1" display="https://www.urssaf.fr/portail/home/taux-et-baremes/taux-de-cotisations/les-employeurs/les-taux-de-cotisations-de-droit.html" xr:uid="{00000000-0004-0000-0300-000000000000}"/>
    <hyperlink ref="B11" r:id="rId2" tooltip="La CSG-CRDS" display="https://www.urssaf.fr/portail/home/employeur/calculer-les-cotisations/les-taux-de-cotisations/la-csg-crds.html" xr:uid="{00000000-0004-0000-0300-000001000000}"/>
    <hyperlink ref="I18" r:id="rId3" display="https://www.urssaf.fr/portail/home/employeur/calculer-les-cotisations/la-base-de-calcul/assiette-csg-crds.html" xr:uid="{00000000-0004-0000-0300-000002000000}"/>
    <hyperlink ref="I22" r:id="rId4" tooltip="Qui en est redevable ?" display="https://www.urssaf.fr/portail/home/employeur/calculer-les-cotisations/les-taux-de-cotisations/la-csg-crds/qui-en-est-redevable.html" xr:uid="{00000000-0004-0000-0300-000003000000}"/>
    <hyperlink ref="B31" r:id="rId5" display="https://www.urssaf.fr/portail/home/employeur/calculer-les-cotisations/les-taux-de-cotisations/la-cotisation-vieillesse.html" xr:uid="{00000000-0004-0000-0300-000004000000}"/>
    <hyperlink ref="B40" r:id="rId6" tooltip="Les taux de cotisations de droit commun" display="https://www.urssaf.fr/portail/home/taux-et-baremes/taux-de-cotisations/les-employeurs/les-taux-de-cotisations-de-droit.html" xr:uid="{00000000-0004-0000-0300-000005000000}"/>
    <hyperlink ref="B47" r:id="rId7" display="https://www.urssaf.fr/portail/home/employeur/calculer-les-cotisations/les-taux-de-cotisations/lassurance-chomage-et-lags/la-base-de-calcul.html" xr:uid="{00000000-0004-0000-0300-000006000000}"/>
  </hyperlinks>
  <pageMargins left="0.7" right="0.7" top="0.75" bottom="0.75" header="0.3" footer="0.3"/>
  <pageSetup paperSize="9"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1"/>
  <sheetViews>
    <sheetView workbookViewId="0">
      <selection activeCell="E32" sqref="E32"/>
    </sheetView>
  </sheetViews>
  <sheetFormatPr baseColWidth="10" defaultColWidth="9.140625" defaultRowHeight="12.75"/>
  <cols>
    <col min="5" max="5" width="33.5703125" bestFit="1" customWidth="1"/>
    <col min="7" max="7" width="10.140625" bestFit="1" customWidth="1"/>
  </cols>
  <sheetData>
    <row r="1" spans="1:7">
      <c r="D1" t="s">
        <v>91</v>
      </c>
      <c r="E1" s="9"/>
      <c r="F1" t="s">
        <v>92</v>
      </c>
      <c r="G1" s="9"/>
    </row>
    <row r="3" spans="1:7">
      <c r="A3" t="s">
        <v>93</v>
      </c>
    </row>
    <row r="4" spans="1:7">
      <c r="A4" t="s">
        <v>94</v>
      </c>
      <c r="C4" t="s">
        <v>95</v>
      </c>
    </row>
    <row r="5" spans="1:7">
      <c r="A5" t="s">
        <v>96</v>
      </c>
      <c r="C5" t="s">
        <v>97</v>
      </c>
      <c r="F5" t="s">
        <v>98</v>
      </c>
    </row>
    <row r="6" spans="1:7">
      <c r="A6" t="s">
        <v>99</v>
      </c>
      <c r="C6" t="s">
        <v>99</v>
      </c>
      <c r="F6" t="s">
        <v>100</v>
      </c>
    </row>
    <row r="7" spans="1:7">
      <c r="A7" t="s">
        <v>101</v>
      </c>
      <c r="C7" t="s">
        <v>102</v>
      </c>
      <c r="F7" t="s">
        <v>103</v>
      </c>
    </row>
    <row r="8" spans="1:7">
      <c r="A8" t="s">
        <v>104</v>
      </c>
      <c r="C8" t="s">
        <v>105</v>
      </c>
      <c r="F8" t="s">
        <v>106</v>
      </c>
    </row>
    <row r="9" spans="1:7">
      <c r="A9" t="s">
        <v>107</v>
      </c>
      <c r="C9" t="s">
        <v>108</v>
      </c>
      <c r="F9" t="s">
        <v>106</v>
      </c>
    </row>
    <row r="10" spans="1:7">
      <c r="A10" t="s">
        <v>109</v>
      </c>
      <c r="C10" t="s">
        <v>110</v>
      </c>
    </row>
    <row r="12" spans="1:7">
      <c r="C12" t="s">
        <v>111</v>
      </c>
    </row>
    <row r="13" spans="1:7">
      <c r="A13" t="s">
        <v>112</v>
      </c>
      <c r="B13">
        <v>151.66999999999999</v>
      </c>
      <c r="C13" s="10">
        <v>10</v>
      </c>
      <c r="D13" s="10"/>
      <c r="E13" t="s">
        <v>113</v>
      </c>
      <c r="F13" s="10"/>
    </row>
    <row r="17" spans="1:6">
      <c r="A17" t="s">
        <v>114</v>
      </c>
    </row>
    <row r="18" spans="1:6">
      <c r="A18" t="s">
        <v>115</v>
      </c>
    </row>
    <row r="19" spans="1:6">
      <c r="A19" t="s">
        <v>116</v>
      </c>
      <c r="D19" s="10"/>
      <c r="F19" s="10"/>
    </row>
    <row r="26" spans="1:6">
      <c r="A26" t="s">
        <v>117</v>
      </c>
      <c r="E26" t="s">
        <v>118</v>
      </c>
    </row>
    <row r="27" spans="1:6">
      <c r="A27" t="s">
        <v>119</v>
      </c>
    </row>
    <row r="28" spans="1:6">
      <c r="A28" t="s">
        <v>120</v>
      </c>
    </row>
    <row r="31" spans="1:6">
      <c r="B31" t="s">
        <v>183</v>
      </c>
      <c r="D3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9"/>
  <sheetViews>
    <sheetView workbookViewId="0">
      <selection activeCell="I20" sqref="I20"/>
    </sheetView>
  </sheetViews>
  <sheetFormatPr baseColWidth="10" defaultRowHeight="12.75"/>
  <sheetData>
    <row r="1" spans="1:1">
      <c r="A1" s="8" t="s">
        <v>127</v>
      </c>
    </row>
    <row r="3" spans="1:1">
      <c r="A3" s="8" t="s">
        <v>128</v>
      </c>
    </row>
    <row r="5" spans="1:1" ht="15">
      <c r="A5" s="18" t="s">
        <v>129</v>
      </c>
    </row>
    <row r="7" spans="1:1">
      <c r="A7" s="8" t="s">
        <v>130</v>
      </c>
    </row>
    <row r="9" spans="1:1">
      <c r="A9" s="8" t="s">
        <v>131</v>
      </c>
    </row>
    <row r="11" spans="1:1">
      <c r="A11" t="s">
        <v>132</v>
      </c>
    </row>
    <row r="13" spans="1:1">
      <c r="A13" s="8" t="s">
        <v>133</v>
      </c>
    </row>
    <row r="15" spans="1:1">
      <c r="A15" s="8" t="s">
        <v>134</v>
      </c>
    </row>
    <row r="17" spans="1:1">
      <c r="A17" s="8" t="s">
        <v>135</v>
      </c>
    </row>
    <row r="19" spans="1:1">
      <c r="A19" s="19" t="s">
        <v>136</v>
      </c>
    </row>
  </sheetData>
  <hyperlinks>
    <hyperlink ref="A5" r:id="rId1" tooltip="SMIC  novembre 2011" display="http://www.gestionnaire-paie.com/smic-novembre-201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5"/>
  <sheetViews>
    <sheetView workbookViewId="0">
      <selection activeCell="A27" sqref="A27"/>
    </sheetView>
  </sheetViews>
  <sheetFormatPr baseColWidth="10" defaultRowHeight="12.75"/>
  <cols>
    <col min="1" max="1" width="106" style="122" customWidth="1"/>
  </cols>
  <sheetData>
    <row r="1" spans="1:1" ht="16.5">
      <c r="A1" s="113" t="s">
        <v>239</v>
      </c>
    </row>
    <row r="2" spans="1:1" ht="15">
      <c r="A2" s="114" t="s">
        <v>240</v>
      </c>
    </row>
    <row r="3" spans="1:1">
      <c r="A3" s="115"/>
    </row>
    <row r="4" spans="1:1">
      <c r="A4" s="115"/>
    </row>
    <row r="5" spans="1:1">
      <c r="A5" s="115"/>
    </row>
    <row r="6" spans="1:1">
      <c r="A6" s="115"/>
    </row>
    <row r="7" spans="1:1">
      <c r="A7" s="116"/>
    </row>
    <row r="8" spans="1:1" ht="15.75">
      <c r="A8" s="117" t="s">
        <v>241</v>
      </c>
    </row>
    <row r="9" spans="1:1" ht="15.75">
      <c r="A9" s="118" t="s">
        <v>242</v>
      </c>
    </row>
    <row r="10" spans="1:1" ht="15">
      <c r="A10" s="117" t="s">
        <v>243</v>
      </c>
    </row>
    <row r="11" spans="1:1" ht="15">
      <c r="A11" s="117" t="s">
        <v>244</v>
      </c>
    </row>
    <row r="12" spans="1:1" ht="15">
      <c r="A12" s="117" t="s">
        <v>245</v>
      </c>
    </row>
    <row r="13" spans="1:1" ht="15">
      <c r="A13" s="117" t="s">
        <v>246</v>
      </c>
    </row>
    <row r="14" spans="1:1" ht="15">
      <c r="A14" s="117" t="s">
        <v>247</v>
      </c>
    </row>
    <row r="15" spans="1:1" ht="15">
      <c r="A15" s="117" t="s">
        <v>248</v>
      </c>
    </row>
    <row r="16" spans="1:1">
      <c r="A16" s="116"/>
    </row>
    <row r="17" spans="1:1" ht="23.25">
      <c r="A17" s="119" t="s">
        <v>249</v>
      </c>
    </row>
    <row r="18" spans="1:1">
      <c r="A18" s="120"/>
    </row>
    <row r="19" spans="1:1" ht="18">
      <c r="A19" s="121" t="s">
        <v>250</v>
      </c>
    </row>
    <row r="20" spans="1:1" ht="18">
      <c r="A20" s="121" t="s">
        <v>251</v>
      </c>
    </row>
    <row r="21" spans="1:1" ht="18">
      <c r="A21" s="121" t="s">
        <v>252</v>
      </c>
    </row>
    <row r="22" spans="1:1" ht="18">
      <c r="A22" s="121" t="s">
        <v>253</v>
      </c>
    </row>
    <row r="23" spans="1:1" ht="18">
      <c r="A23" s="121" t="s">
        <v>254</v>
      </c>
    </row>
    <row r="24" spans="1:1" ht="18">
      <c r="A24" s="121" t="s">
        <v>255</v>
      </c>
    </row>
    <row r="25" spans="1:1" ht="18">
      <c r="A25" s="121" t="s">
        <v>256</v>
      </c>
    </row>
  </sheetData>
  <hyperlinks>
    <hyperlink ref="A2" r:id="rId1" display="http://www.concorde-assurance.com/wp-content/uploads/2010/09/tatbtctd.jpg" xr:uid="{00000000-0004-0000-0600-000000000000}"/>
  </hyperlinks>
  <pageMargins left="0.7" right="0.7" top="0.75" bottom="0.75" header="0.3" footer="0.3"/>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bulletin</vt:lpstr>
      <vt:lpstr>taux</vt:lpstr>
      <vt:lpstr>taux 2018</vt:lpstr>
      <vt:lpstr>taux csg etc </vt:lpstr>
      <vt:lpstr>divers</vt:lpstr>
      <vt:lpstr>Feuil2</vt:lpstr>
      <vt:lpstr>tranches </vt:lpstr>
    </vt:vector>
  </TitlesOfParts>
  <Company>Investintech.com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A2E_Engine</dc:creator>
  <cp:lastModifiedBy>FLO</cp:lastModifiedBy>
  <dcterms:created xsi:type="dcterms:W3CDTF">2018-01-16T04:13:28Z</dcterms:created>
  <dcterms:modified xsi:type="dcterms:W3CDTF">2022-11-09T11:09:48Z</dcterms:modified>
</cp:coreProperties>
</file>